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5" windowWidth="14805" windowHeight="7110" tabRatio="562" activeTab="0"/>
  </bookViews>
  <sheets>
    <sheet name="СВОД" sheetId="1" r:id="rId1"/>
    <sheet name="МП 6" sheetId="2" state="hidden" r:id="rId2"/>
  </sheets>
  <definedNames>
    <definedName name="_xlnm.Print_Titles" localSheetId="0">'СВОД'!$4:$6</definedName>
    <definedName name="_xlnm.Print_Area" localSheetId="0">'СВОД'!$A$1:$P$25</definedName>
  </definedNames>
  <calcPr fullCalcOnLoad="1"/>
</workbook>
</file>

<file path=xl/comments1.xml><?xml version="1.0" encoding="utf-8"?>
<comments xmlns="http://schemas.openxmlformats.org/spreadsheetml/2006/main">
  <authors>
    <author>Автор</author>
  </authors>
  <commentList>
    <comment ref="O26" authorId="0">
      <text>
        <r>
          <rPr>
            <b/>
            <sz val="9"/>
            <rFont val="Tahoma"/>
            <family val="2"/>
          </rPr>
          <t>Автор:</t>
        </r>
        <r>
          <rPr>
            <b/>
            <sz val="9"/>
            <rFont val="Tahoma"/>
            <family val="2"/>
          </rPr>
          <t xml:space="preserve">
</t>
        </r>
      </text>
    </comment>
  </commentList>
</comments>
</file>

<file path=xl/sharedStrings.xml><?xml version="1.0" encoding="utf-8"?>
<sst xmlns="http://schemas.openxmlformats.org/spreadsheetml/2006/main" count="503" uniqueCount="345">
  <si>
    <t>14= общая степень  достижения цели*9столбец/100%</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</si>
  <si>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</si>
  <si>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</si>
  <si>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</si>
  <si>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</si>
  <si>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</si>
  <si>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</si>
  <si>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</si>
  <si>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</si>
  <si>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</si>
  <si>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</si>
  <si>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</si>
  <si>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</si>
  <si>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</si>
  <si>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</si>
  <si>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</si>
  <si>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</si>
  <si>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</si>
  <si>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</si>
  <si>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</si>
  <si>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</si>
  <si>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</si>
  <si>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</si>
  <si>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</si>
  <si>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</si>
  <si>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</si>
  <si>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</si>
  <si>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</si>
  <si>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</si>
  <si>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</si>
  <si>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</si>
  <si>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</si>
  <si>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</si>
  <si>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</si>
  <si>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</si>
  <si>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</si>
  <si>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</si>
  <si>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</si>
  <si>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</si>
  <si>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</si>
  <si>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</si>
  <si>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</si>
  <si>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</si>
  <si>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</si>
  <si>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</si>
  <si>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</si>
  <si>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</si>
  <si>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</si>
  <si>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</si>
  <si>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</si>
  <si>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</si>
  <si>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</si>
  <si>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</si>
  <si>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</si>
  <si>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</si>
  <si>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</si>
  <si>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</si>
  <si>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Экономическое развитие Краснослободского муниципального района до 2025 года</t>
  </si>
  <si>
    <t>.</t>
  </si>
  <si>
    <t>1.Уровень преступности в расчете на 100 тыс. населения</t>
  </si>
  <si>
    <t>2.Количество выявленных экономических преступлений</t>
  </si>
  <si>
    <t>3. Количество преступлений, совершенных на улицах и общественных местах</t>
  </si>
  <si>
    <t>4. Динамика преступлений, совершенных ранеее судимыми, несовершеннолетними, на бытовой почве, в состоянии алкогольного и наркотического опьянения.</t>
  </si>
  <si>
    <t>5. Степень безопасности граждан и их собственности (количество преступлений против личности, собственности)</t>
  </si>
  <si>
    <t>6. Степень безопасности дорожного движения (снижение количества дорожно-транспортных происшествий, погибших и раненных людей)</t>
  </si>
  <si>
    <t>1 Количество проведенных семинаров с лицами, привлекаемыми к проведению антикоррупционной экспертизы муниципальных нормативных правовых актов и их проектов</t>
  </si>
  <si>
    <t>эффективная</t>
  </si>
  <si>
    <t>2 Количество проведенных ежегодных конкурсов, в том числе написанных работ (в рамках конкурсов) по вопросам противодействия коррупции в Республике Мордовия среди учащихся общеобразовательных организаций и профессиональных образовательных организаций среднего и дополнительного профессионального образования</t>
  </si>
  <si>
    <t>3 Доля органов местного самоуправления Краснослободского муниципального района, внедривших внутренний контроль и антикоррупционные механизмы в кадровую политику</t>
  </si>
  <si>
    <t>4 Доля обращений граждан и организаций, сталкивающихся с проявлениями коррупции, в результате проверки которых выявлены правонарушения</t>
  </si>
  <si>
    <t>5 Доля нормативных правовых актов, принятых без проведения антикоррупционной экспертизы</t>
  </si>
  <si>
    <t>1. Доля уличных светильников с более эффективными натриевыми лампами, %</t>
  </si>
  <si>
    <t>2. Доля светильников внутреннего освещения с более эффективными лампами, %</t>
  </si>
  <si>
    <t>внебюджетные средства.</t>
  </si>
  <si>
    <t>5. Повышение тепловой защиты зданий, %</t>
  </si>
  <si>
    <t>недополучение средств в бюджет района</t>
  </si>
  <si>
    <t>6. Доля школ, осуществивших мероприятия по модернизации автономных котельных, %</t>
  </si>
  <si>
    <t>1.Доля граждан, положительно оценивающих состояние межнациональных отношений, в общем количестве жителей Краснослободского муниципального района</t>
  </si>
  <si>
    <t>2.Уровень толерантного отношения к представителям другой национальности</t>
  </si>
  <si>
    <t>3. Численность участников мероприятий, направленных на этнокультурное развитие народов России и поддержку языкового многообразия</t>
  </si>
  <si>
    <t>4. Количество программ по гармонизации межэтнических и межконфессиональных отношений в Краснослободском муниципальном районе</t>
  </si>
  <si>
    <t xml:space="preserve">5. Количество мероприятий регионального и районного значения, проведенных Краснослободским муниципальным районом
 и направленных на гармонизацию межнациональных отношений, этнокультурное развитие, профилактику этнического и религиозно-политического экстремизма, снижение уровня межэтнической и религиозной напряженности
</t>
  </si>
  <si>
    <t>2. Доля отходов, размещаемых на объектах захоронения отходов, %</t>
  </si>
  <si>
    <t>4. Доля благоустроенных кладбищ, %</t>
  </si>
  <si>
    <t>5. Увеличение количества ГТС с неудовлетворительным и опасным уровнем безопасности, приведенных в безопасное техническое состояние, ед.</t>
  </si>
  <si>
    <t>1. Снижение количества пожаров в районе, ед.</t>
  </si>
  <si>
    <t>2. Снижение количества гибели людей, чел.</t>
  </si>
  <si>
    <t>3. Снижение экономического ущерба (тыс.руб.)</t>
  </si>
  <si>
    <t>4. Снижение количества Количество несчастных случаев на воде, чел.</t>
  </si>
  <si>
    <t>5. Обеспечение и техническое оснащение единой дежурно-диспетчерской службы района, тыс. руб.</t>
  </si>
  <si>
    <t xml:space="preserve">6. Обеспечение добровольных
пожарных команд, тыс. руб.
</t>
  </si>
  <si>
    <t>1. Количество субъектов малого и среднего предпринимательства, ед.</t>
  </si>
  <si>
    <t>2. Число субъектов малого и среднего предпринимательства, ед. на 10 тыс. человек населения</t>
  </si>
  <si>
    <t>3. Количество занятых на малых предприятиях, чел.</t>
  </si>
  <si>
    <t>4. Доля срежнесписочной численности работников (без внешних совместителей) малых и средних предприятий в среднесписочной численности численности работников (без внешних совместителей) всех предприятий и организаций</t>
  </si>
  <si>
    <t>5. Доля оборота розничной торговли предприятий малого и среднего бизнеса в объеме оборота розничной торговли района, процент</t>
  </si>
  <si>
    <t xml:space="preserve">6. Доля оборота общественного питания предприятий малого и среднего бизнеса в общем обороте общественного питания района, процент </t>
  </si>
  <si>
    <t>7. Доля предприятий малого бизнеса в общем объеме отгруженных товаров собственного производства, выполненных работ и услуг, процент</t>
  </si>
  <si>
    <t>1. Количество муниципальных служащих и лиц, замещающих муниципальные должности на постоянной основе, направленных на профессиональную подготовку и повышение квалификации (не менее)</t>
  </si>
  <si>
    <t>2. Количество муниципальных служащих и лиц, замещающих муниципальные должности на постоянной основе, принявших участие в семинарах, тренингах и других формах  краткосрочного  профессионального обучения  (не менее)</t>
  </si>
  <si>
    <t>3. Доля вакантных должностей муниципальной службы, замещаемых на конкурсной основе (не менее)</t>
  </si>
  <si>
    <t>4. Доля муниципальных служащих в возрасте 30 лет, имеющих стаж муниципальной службы более трех лет (не менее)</t>
  </si>
  <si>
    <t>5. Доля вакантных должностей муниципальной службы, замещаемых на основе назначения из кадрового резерва на муниципальной службе ( не менее)</t>
  </si>
  <si>
    <t>Удельный вес численности населения  в возрасте от 5-18 лет, охваченного общим образованием, в общей численности населения в возрасте 5-18 лет</t>
  </si>
  <si>
    <t>Охват детей дошкольными образовательными организациями (отношение численности детей в возрасте от 2 месяцев до 3 лет, посещающих дошкольные образовательные организации, к общей численности детей в возрасте от 2 месяцев до 3 лет</t>
  </si>
  <si>
    <t>Доступность дошкольного образования ( отношение детей в возрасте от 3-7 лет, получающих дошкольное образование, к общей численности детей в возрасте от 3-7 лет)</t>
  </si>
  <si>
    <t xml:space="preserve">Обеспеченность детей дошкольного возраста местами в дошкольных образовательных организациях ( количество мест на1000детей) </t>
  </si>
  <si>
    <t>Охват детей в возрасте 5-8 лет программами дополнительного образования</t>
  </si>
  <si>
    <t>Отношение среднего балла ЕГЭ ( в расчете на 2обязательных предмета) в 10 % школ с лучшими результатами ЕГЭ к среднему баллу ЕГЭ ( в рачсете на 2 обязательных предмета) в 10 % школ с худшими результатами ЕГЭ</t>
  </si>
  <si>
    <t>Удовлетворенность населения качеством дошкольного, общего, дополнительного образования</t>
  </si>
  <si>
    <t xml:space="preserve">Доля образовательных организаций района , реализующих программы духовно-нравственной направленности </t>
  </si>
  <si>
    <t>1.Доля представленных (во всех формах) зрителю музейных предметов в общем количестве музейных предметов основного фонда</t>
  </si>
  <si>
    <t>2.Доля объектов культурного наследия, находящихся в удовлетворительном состоянии, в общем количестве объектов культурного наследия федерального, регионального и местного (муниципального) значения</t>
  </si>
  <si>
    <t>3. Доля специалистов муниципальных учреждений культуры, прошедших профессиональную переподготовку или повышение квалификации, от общего числа работников культуры</t>
  </si>
  <si>
    <t xml:space="preserve">4. Соотношение средней зарабоной платы работников учреждений культуры, повышение оплаты труда которых предусмотренно Указом Президента РФ от 7 мая 2012 г № 597 "О мероприятиях по реализации гос. социальной политики", и средней заработной платы в РМ </t>
  </si>
  <si>
    <t>5. Количество проведенных культурно-досуговых мероприятий</t>
  </si>
  <si>
    <t>6. Количество различных кружков и коллективов</t>
  </si>
  <si>
    <t>7. Удельный вес населения, участвующего в платных культурно-досуговых мероприятиях, проводимых учреждением культуры</t>
  </si>
  <si>
    <t>8. Количество посетителей музея</t>
  </si>
  <si>
    <t>9. Количество мероприятий Краеведческого музея</t>
  </si>
  <si>
    <t>10. Количество выставок и экспозиций</t>
  </si>
  <si>
    <t>11. Количество учащихся</t>
  </si>
  <si>
    <t>12.Доля учащихся успевающих на "хорошо" и "отлично"</t>
  </si>
  <si>
    <t>13. Доля специалистов основного персонала с высшим образованием и средним специальным образованием</t>
  </si>
  <si>
    <t xml:space="preserve">14. Число пользователей бибилиотеки
</t>
  </si>
  <si>
    <t>15. Количество книговыдачи</t>
  </si>
  <si>
    <t>16. Количество посещений</t>
  </si>
  <si>
    <t xml:space="preserve">Доля населения, систематически
занимающегося физической культурой и
спортом
</t>
  </si>
  <si>
    <t>высокоэффективная</t>
  </si>
  <si>
    <t>Доля занимающихся в возрасте 6 - 18 лет в системе учреждений дополнительного образования детей</t>
  </si>
  <si>
    <t xml:space="preserve">Уровень обеспеченности населения
спортивными залами
</t>
  </si>
  <si>
    <t xml:space="preserve"> Уровень обеспеченности населения
плоскостными спортивными сооружениями </t>
  </si>
  <si>
    <t>Муниципальная программа" Обеспечение жильем молодых семей Краснослободского муниципального района 2015- 2025"</t>
  </si>
  <si>
    <t>1.Количество молодых семей, улучшивших жилищные условия при оказании содействия за счет средств бюджетов всех уровней</t>
  </si>
  <si>
    <t>2. Доля молодых семей, улучшивших жилищные условия в общем количестве молодых семей, нуждающихся в улучшении жилищных условий</t>
  </si>
  <si>
    <t>3.Доля оплаченных свидетельств в общем количестве свидетельств, выданных молодым семьям</t>
  </si>
  <si>
    <t>Доля молодежи, 
принявшей участие в 
районных мероприятиях 
по различным направлениям
 молодежной политики</t>
  </si>
  <si>
    <t>Доля молодых людей 
в возрасте от 14-30 лет,
 вовлеченных в волонтерскую
 деятельность</t>
  </si>
  <si>
    <t>Доля от общего количества молодых людей, задействованных в мероприятиях, направленных на формировании культуры патриотизма, гражданственности и толерантности</t>
  </si>
  <si>
    <t>Количество информационных материалов (СМИ, интернет) по различным направлениям государственной молодежной политики</t>
  </si>
  <si>
    <t>Развитие дорожного хозяйства Краснослободского муниципального района Республики Мордовия</t>
  </si>
  <si>
    <t>1.Снижение доли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</si>
  <si>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2. Сокращение доли населения, проживающего в населенных пунктах, не имеющих регулярного автобусного и (или) железнодорожного сообщения с административным центром, в общей численности населения района</t>
  </si>
  <si>
    <t xml:space="preserve">3.Рост удовлетворенности жителей района качеством автомобильных дорог на территории района  </t>
  </si>
  <si>
    <t>4. Рост удовлетворенности  населения организацией транспортного облуживания в районе</t>
  </si>
  <si>
    <t>Ежегодное поступление доходов в местный бюджет от управления муниципальным имуществом и земельными ресурсами</t>
  </si>
  <si>
    <t>Землеустроительные работы по формированию земельных участков</t>
  </si>
  <si>
    <t>Доля объектов недвижимости, на которые у Краснослободского муниципального района зарегистрировано право собственности</t>
  </si>
  <si>
    <t>Формирование и ведение учета (реестр) муниципального имущества</t>
  </si>
  <si>
    <t>Доля площади земельных участков, являющихся объектами налогообложения земельным налогом</t>
  </si>
  <si>
    <t>Доля многоквартирных домов, расположенных на земельных участках, в отношении которых осуществлен государственный кадастровый учет</t>
  </si>
  <si>
    <t>1.Доля расходов бюджета Краснослободского муниципального района, формируемых в рамках муниципальных программ, в общем объеме расходов бюджета Краснослободского муниципального района</t>
  </si>
  <si>
    <t>2.Отклонение исполнения бюджета Краснослободского муниципального района по расходам к утвержденному уровню</t>
  </si>
  <si>
    <t>3. Отклонение исполнения бюджета Краснослободского муниципального района по доходам к утвержденному уровню</t>
  </si>
  <si>
    <t>4. Соблюдение порядка и сроков составления и утверждения проекта бюджета Краснослободского муниципального района</t>
  </si>
  <si>
    <t>5. Соблюдение установленных бюджетным законодательством требований о составе отчетности об исполнении бюджета Краснослободского муниципального района</t>
  </si>
  <si>
    <t>6. Объем просроченной кредиторской задолженности по выплате заработной платы за счет средств бюджета Краснослободского муниципального района</t>
  </si>
  <si>
    <t>7. Уровень просроченной кредиторской задолженности консолидированного бюджета Краснослободского муниципального района</t>
  </si>
  <si>
    <t>8. Использование муниципальными учреждениями Краснослободского муниципального района нормативно-подушевого финансирования услуг</t>
  </si>
  <si>
    <t>9. Темп роста налоговых и неналоговых доходов бюджета Краснослободского муниципального района (по отношению к предыдущему году) не менее 3,1 процента в сопоставимых ценах</t>
  </si>
  <si>
    <t>10. Собираемость налогов и сборов</t>
  </si>
  <si>
    <t>11. Соблюдение предельного уровня дефицита бюджета Краснослободского муниципального района, определяемого в соответствии с законодательством Российской Федерации.</t>
  </si>
  <si>
    <t>12. Просроченная задолженность по муниципальным долговым обязательствам Краснослободского муниципального района</t>
  </si>
  <si>
    <t>13. Соответствие показателя "Доля расходов на обслуживание муниципального долга Краснослободского муниципального района в общем объеме расходов бюджета Краснослободского муниципального района" требованиям Бюджетного кодекса Российской Федерации</t>
  </si>
  <si>
    <t>14. Отношение объема муниципального долга Краснослободского муниципального района (без учета бюджетных кредитов) к доходам Краснослободского муниципального района без учета объема безвозмездных поступлений</t>
  </si>
  <si>
    <t xml:space="preserve">1. Годовой объем ввода жилья, кв.м
</t>
  </si>
  <si>
    <t>удовлетворительный уровень эффективности</t>
  </si>
  <si>
    <t>3. Ввод  многоэтажного жилья (более трех этажей)</t>
  </si>
  <si>
    <t xml:space="preserve">4.Ввод малоэтажного жилья (не более трех этажей) </t>
  </si>
  <si>
    <t>5.Обеспеченность  населения жильем  ( кв.м. на 1 чел.)</t>
  </si>
  <si>
    <t>6. Доля аварийного жилья в жилищном фонде (%)</t>
  </si>
  <si>
    <t>7. Количество молодых семей,  граждан, улучшивших жилищные условия (в том числе с использованием кредитов и займов) при оказании поддержки за счет средств федерального бюджета, республиканского бюджета Республики Мордовия и местных бюджетов ( ед.)</t>
  </si>
  <si>
    <t>внебюджетные</t>
  </si>
  <si>
    <t xml:space="preserve">Число впервые зарегистрированных наркопотребителей на 100 тыс. человек населения </t>
  </si>
  <si>
    <t xml:space="preserve">Доля детей и молодежи в возрасте от 7 до 30 лет, вовлеченных в профилактические мероприятия, по отношению к общей численности указанной категории лиц </t>
  </si>
  <si>
    <t>Доля населения, вовлеченного в занятия физической культурой и спортом</t>
  </si>
  <si>
    <t xml:space="preserve">Доля больных наркоманией, прошедших лечение и реабилитацию, длительность ремиссии у которых составляет от 1 года до 2 лет и более 2 лет, по отношению к общему числу больных наркоманией, состоящих на учете на конец года меньше целевого показателя </t>
  </si>
  <si>
    <t xml:space="preserve">Удельный вес несовершеннолетних, состоящих на учете в связи с употреблением наркотиков в подразделениях по делам несовершеннолетних органов внутренних дел, комиссиях по делам несовершеннолетних и защите их прав, а также в наркологических диспансерах, в общей численности несовершеннолетних, состоящих на данных видах учета внутренних дел, комиссиях по делам несовершеннолетних и защите их прав меньше целевого показателя </t>
  </si>
  <si>
    <t>«Цифровая трансформация Краснослободского муниципального района Республики Мордовия на 2020 – 2025 годы»</t>
  </si>
  <si>
    <t>1.Объем отгруженных товаров собственного производства, выполненных работ и услуг собственными силами по видам экономической деятельности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тыс. руб.</t>
  </si>
  <si>
    <t>2.Темп роста объема отгруженных товаров собственного производства, выполненных работ и услуг собственными силами по видам экономической деятельности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загрязнений»Темп роста объема отгруженных товаров собственного производства, выполненных работ и услуг собственными силами по видам экономической деятельности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</si>
  <si>
    <t>3.Производительность труда в обрабатывающих производствах, тыс. руб. на 1 чел</t>
  </si>
  <si>
    <t>4. Темп роста производительности труда в обрабатывающих производствах к соответствующему периоду прошлого года</t>
  </si>
  <si>
    <t>5.Объем инвестиций в основной капитал за счет всех источников финансирования, тыс. руб.</t>
  </si>
  <si>
    <t>6. Объем инвестиций в основной капитал за счет внебюджетных источников</t>
  </si>
  <si>
    <t>7. Количество рабочих мест, созданных за счет реализации инвестиционных проектов, ед.</t>
  </si>
  <si>
    <t>8. Количество действующих субъектов малого и  среднего предпринимательства, включая микропредприятия</t>
  </si>
  <si>
    <t>9. Количество индивидуальных предпринимателей</t>
  </si>
  <si>
    <t>10.Количество КФХ, единиц</t>
  </si>
  <si>
    <t>11. Объем оборота розничной торговли во всех каналах реализации, тыс. руб.</t>
  </si>
  <si>
    <t xml:space="preserve">12. Средняя обеспеченность населения общей торговой площадью (на конец года) к 2025 г. </t>
  </si>
  <si>
    <t>13. Оборот общественного питания, тыс. руб.</t>
  </si>
  <si>
    <t>14. Средняя обеспеченность количеством посадочных мест предприятий общественного питания  общедоступной сети кв.м. на 1000 чел.</t>
  </si>
  <si>
    <t>15.Доля закупок у субъектов малого и среднего предпринимательства в общем годовом стоимостном объеме закупок, осуществляемых в соответствии с ФЗ «О закупках товаров, работ, услуг отдельными видами юридических лиц» ( по 223-ФЗ), %</t>
  </si>
  <si>
    <t>16.Число участников конкурсных процедур определения поставщиков ( подрядчиков, исполнителей) при осуществлении закупок для обеспечения муниципальных нужд ( по 44-ФЗ), ед.</t>
  </si>
  <si>
    <t>17.Количество субъектов  малого и среднего предпринимательства, получивших муниципальную поддержку в качестве преференции</t>
  </si>
  <si>
    <t>18. Уровень удовлетворенности потребителей качеством официальной информации (понятность изложения, удобство получения и доступность) о состоянии конкурентной среды на рынках товаров и услуг, размещаемой муниципальным образованием, %</t>
  </si>
  <si>
    <t>1.Доля расходов на цифровую трансформацию в бюджете</t>
  </si>
  <si>
    <t>2.Доля социально-значимых объектов, имеющих возможность подключения к широкополосному доступу к сети «Интернет»</t>
  </si>
  <si>
    <t>3.Стоимостная доля закупаемого и (или) арендуемого органами местного самоуправления иностранного программного обеспечения</t>
  </si>
  <si>
    <t>4.Доля медицинских организаций муниципальной системы здравоохранения (больницы и поликлиники), подключенных к сети «Интернет»</t>
  </si>
  <si>
    <t>5.Доля фельдшерско-акушерских пунктов муниципальной системы здравоохранения, подключенных к сети «Интернет»</t>
  </si>
  <si>
    <t>6.Доля муниципальных образовательных организаций, реализующих образовательные программы общего образования и/или среднего профессионального образования, подключенных к сети «Интернет»</t>
  </si>
  <si>
    <t>7.Доля органов местного самоуправления, подключенных к сети «Интернет»</t>
  </si>
  <si>
    <t>8.Доля информационных систем и ресурсов органов местного самоуправления Республики Мордовия, перенесенных в государственную единую облачную платформу</t>
  </si>
  <si>
    <t>9.Доля взаимодействий граждан и коммерческих организаций с органами местного самоуправления и бюджетными учреждениями, осуществляемых в цифровом виде</t>
  </si>
  <si>
    <t>10.Уровень удовлетворенности граждан качеством предоставления муниципальных услуг</t>
  </si>
  <si>
    <t>11.Доля внутриведомственного и межведомственного юридически значимого электронного документооборота муниципальных органов и муниципальных учреждений с долей государственного участия более 50 %, с применением</t>
  </si>
  <si>
    <t>17. Количество мероприятий, направленных на популяризацию традиционной народной культуры</t>
  </si>
  <si>
    <t xml:space="preserve">18. Количество жителей, занятых народными художественными промыслами и ремеслами </t>
  </si>
  <si>
    <t xml:space="preserve">19. Участие мастеров ДПИ в выставках, фестивалях различного уровня </t>
  </si>
  <si>
    <t>20. Количество клубных формирований, участники которых занимаются традиционными для  района  видами  декоративно-прикладного искусства и ремёсел</t>
  </si>
  <si>
    <t>21. Доля детей, привлекаемых к участию в творческих мероприятиях, %.</t>
  </si>
  <si>
    <t>22. Количество участников волонтерского движения зарегистрированных в единой     информационной системе «Добровольцы России»</t>
  </si>
  <si>
    <t xml:space="preserve">Противодействие коррупции в органах местного самоуправления
Краснослободского муниципального района
 </t>
  </si>
  <si>
    <t xml:space="preserve">Муниципальная программа повышения эффективности управления муниципальными финансами в Краснослободском муниципальном районе Республики Мордовия </t>
  </si>
  <si>
    <t>Степень достижения целей</t>
  </si>
  <si>
    <t>1.Доля доступных для инвалидов и других маломобильных групп населения приоритетных объектов социальной, транспортной, инженерной инфраструктуры в общем количестве приоритетных</t>
  </si>
  <si>
    <t>2.Доля инвалидов, положительно оценивающих отношение населения к проблемам инвалидов, в общей численности опрошенных инвалидов</t>
  </si>
  <si>
    <t>3.Доля граждан, признающих навыки, достоинства и способности инвалидов, в общей численности опрошенных граждан</t>
  </si>
  <si>
    <t>4.Доля приоритетных объектов и услуг в приоритетных сферах жизнедеятельности инвалидов, нанесенных на карту доступности по результатам их паспортизации, среди всех приоритетных объектов и услуг</t>
  </si>
  <si>
    <t xml:space="preserve">5.Доля приоритетных объектов, доступных для инвалидов и других маломобильных групп населения в сфере культуры, в общем количестве приоритетных объектов в сфере культуры </t>
  </si>
  <si>
    <t xml:space="preserve">6.Доля приоритетных объектов, доступных для инвалидов и других маломобильных групп населения в сфере физической культуры и спорта, в общем количестве приоритетных объектов в сфере физической культуры и спорта </t>
  </si>
  <si>
    <t xml:space="preserve">7.Доля лиц с ограниченными возможностями здоровья и инвалидов от 6 до 18 лет, систематически занимающихся физкультурой и спортом, в общей численности данной категории населения </t>
  </si>
  <si>
    <t xml:space="preserve">8.доля детей-инвалидов, которым созданы условия для получения качественного начального общего, основного общего, среднего общего образования, в общей численности детей-инвалидов школьного возраста  </t>
  </si>
  <si>
    <t xml:space="preserve">9. доля детей-инвалидов в возрасте от 5 до 18 лет, получающих дополнительное образование, в общей численности детей-инвалидов данного возраста </t>
  </si>
  <si>
    <t xml:space="preserve">10. 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дошкольных образовательных организаций </t>
  </si>
  <si>
    <t xml:space="preserve">11.доля детей-инвалидов в возрасте от 1,5 до 7 лет, охваченных дошкольным образованием, в общей численности детей-инвалидов данного возраста </t>
  </si>
  <si>
    <t xml:space="preserve">12. 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 </t>
  </si>
  <si>
    <t>Муниципальная программа "Доступная среда" на 2015-2025 годы</t>
  </si>
  <si>
    <t>1. Доля существующих маршрутов от числа запланированных, %</t>
  </si>
  <si>
    <t>2. Доля пассажироперевозок от запланированных, %</t>
  </si>
  <si>
    <t>3. Количество аварий на существующих маршрутах ед.</t>
  </si>
  <si>
    <t>"Комплексное  развитие сельских территорий"  2020- 2025 г.г.</t>
  </si>
  <si>
    <t>Ввод жилых помещений (жилых домов) для граждан, проживающих на сельских территориях</t>
  </si>
  <si>
    <t>Ввод жилых помещений (жилых домов), предоставляемых на условиях найма гражданам, проживающим на сельских территориях</t>
  </si>
  <si>
    <t>Количество предоставленных жилищных (ипотечных) кредитов (займов) гражданам, для строительства (приобретения) жилых помещений (жилых домов) на сельских территориях</t>
  </si>
  <si>
    <t>эффктивная</t>
  </si>
  <si>
    <t>1.Доля приведенных в нормативное состояние мест сбора и (или) накопления ТКО, %</t>
  </si>
  <si>
    <t>3. Доля площади (ликвидированных) насанкционированных объектов размещения ТКО, объектов накопленного экологического ущерба (от общей площади, занятой такими объектами), %</t>
  </si>
  <si>
    <t>3. Доля оформленных прав собственности на бесхозяйные газовые сети и сооружения на них, земельные участки,охранные зоны бесхозяйных газовых сетей, %</t>
  </si>
  <si>
    <t>Итого общая степень достижения целей программы:</t>
  </si>
  <si>
    <t xml:space="preserve">МУНИЦИПАЛЬНАЯ ПРОГРАММА
СЕЛЬСКОГО ХОЗЯЙСТВА И РЕГУЛИРОВАНИЯ РЫНКОВ СЕЛЬСКОХОЗЯЙСТВЕННОЙ        ПРОДУКЦИИ, СЫРЬЯ И ПРОДОВОЛЬСТВИЯ
В КРАСНОСЛОБОДСКОМ МУНИЦИПАЛЬНОМ  РАЙОНЕ РЕСПУБЛИКИ МОРДОВИЯ
НА 2013–2025 ГОДЫ
</t>
  </si>
  <si>
    <t>внебюджетный средства</t>
  </si>
  <si>
    <t>Местный бюджет</t>
  </si>
  <si>
    <t xml:space="preserve">«Комплексные меры противодействия злоупотреблению
наркотиками и их незаконному обороту»  на 2015-2025 годы
</t>
  </si>
  <si>
    <t>2.  Ввод стандартного жилья ( кв.м.)</t>
  </si>
  <si>
    <t xml:space="preserve">1. Розничные продажи алкогольной продукции на душу населения (в литрах этанола) </t>
  </si>
  <si>
    <t>2.Смертность мужчин в возрасте 16-59 лет (на 100 тыс. населения)</t>
  </si>
  <si>
    <t>3.Смертность женщин в  возрасте 16-54 лет (на 100 тыс. населения)</t>
  </si>
  <si>
    <t>Сводный  годовой отчет об эффективности реализации  муниципальных программ Краснослободского муниципального района за 2022 год</t>
  </si>
  <si>
    <t>Информация по выполнению основных мероприятий за 2022 год</t>
  </si>
  <si>
    <t>Число основных мероприятий, запланированных к реализации в 2022 г., единиц</t>
  </si>
  <si>
    <t>Объем финансовых средств, запланированный по программе на                                                                                                                                                                                          2022 г., тыс. рублей</t>
  </si>
  <si>
    <t>Фактически освоенный объем финансирования программы за 2022 г., тыс. рублей</t>
  </si>
  <si>
    <t>Целевое значение на 2022 г.</t>
  </si>
  <si>
    <t>Фактическое значение за 2022 г.</t>
  </si>
  <si>
    <t xml:space="preserve">В рамках реализации программы выполнено 35 мероприятий, из 39 запланированных. За 2022 год проведено 4 заседания межведомственной комиссии по профилактике правонарушений. Были рассмотрены вопросы: сокращения уровня преступности, недопущение роста тяжких и особо тяжких преступлений, снижение количества преступлений, совершаемых в общественных местах и на улицах, а также снижение рецидивной, «бытовой», «пьяной» преступности, с последующим заслушиванием по рассматриваемым вопросам всех субъектов профилактики.  
               За 2022 год было рассмотрено 89 административных протокола по ч.1 ст.5.35 КоАП РФ. По итогам рассмотрения 81 правонарушитель был привлечен к административной ответственности.
На территории Краснослободского муниципального района Республики Мордовия на 1 января 2022 года состоит на учете 42 семьи, в которых воспитывается 94 ребенка,  находящихся в социально-опасном положении, несовершеннолетних, состоящих на учете в комиссии по делам несовершеннолетних и защите их прав – 19. Комиссия по делам несовершеннолетних и защите их прав Краснослободского муниципального района РМ совместно с органом опеки и попечительства, инспекторами ПДН ММО МВД России «Краснослободский», представителями  других  учреждений  системы профилактики осуществляет ежеквартальные контрольные проверки жилищно-бытовых условий  указанных семей. Проводиться профилактическая работа в отношении безнадзорных и беспризорных несовершеннолетних и их родителей, не исполняющих своих обязанностей по воспитанию и содержанию несовершеннолетних                                    и отрицательно влияющих на их поведение.  Благодаря проведению индивидуально профилактической работы с семьями и подростками, с учёта было снято за 2022 год – 11 семей, подростков было снято – 14. 
     В 2022 году освоено денежных средств в размере 188900 рублей на монтаж системы оповещения при ЧС в МБУДО«ДЮСШ» Краснослободского района.
</t>
  </si>
  <si>
    <t xml:space="preserve">По данным последней переписи населения на территории Краснослободского муниципального района проживает 73,1% русские, 24,6%- мордва, 1,4%- татары и 0,9% прочие национальности. 
Ежегодно проводится мониторинг межэтнической межконфессиональной ситуации. На территории района проведен комплекс                                    мероприятий направленных на предупреждение межнациональных конфликтов, профилактику экстремизма на национальной и религиозной почве. 
       В рамках реализации программы особое внимание уделяется воспитанию толерантности и профилактики экстремизма в молодежной среде, путем привлечения молодежи к участию в мероприятиях патриотической направленности.     Были проведены мероприятия-  Военно-патриотическое мероприятие «Я патриот»,  Видеопрезентация «Терроризм- угроза обществу», тематическая беседа «Экстремизму и терроризму нет». В течении года сотрудниками РДК был проведен цикл мероприятий, посвященных 800-летию Александра Невского: историко-патриотический час «Александр Невский.  Подвиги за Веру и Отечество»,исторический час «Александр Невский. Имя России», информационный час «Нет на Руси князя равного тебе Александр».                                                                 В связи с пандемией короновирусной инфекции   все национально-фольклорные праздники и  тематические мероприятия проходили  в онлайн-формате и освещались на сайтах учреждений культуры Краснослободского муниципального района. 
 Проведен цикл мероприятий, направленных на укрепление общегражданского единства и духовной общности народов, населяющих Краснослободский район.  Флэшмоб «Мы вместе», онлайн-концерт к Дню независимости России, флэшмоб «Под флагом единым», онлайн-викторина «История Российского флага», посвященная Дню государственного флага России, Всероссийская акция «Культурная суббота», онлайн-викторина «Знаешь ли ты свой край», онлайн-концерт «День народного Единства».
    Еще одним направлением работы является подготовка и проведение мероприятий, направленных на сохранение национальных традиций, народных обычаев, религиозных праздников.                                        
      Работники культуры принимали участие во Всероссийской просветительской акции «Большой этнографический диктант».
      Знакомство с традиционными народными промыслами и ремеслами проходит на занятиях декоративно-прикладного и изобразительного творчества. 
       В районном краеведческом музее регулярно проводятся выставки, экскурсии, акции, направленные на изучение родного края, понимание «патриотизма», а также проводятся выставки декоративно- прикладного искусства. Таким образом, происходит обмен информацией о различных видах искусства разных народов, проживающих на территории Краснослободского района.  
         Программа «Гармонизация межнациональных и межконфессиональных отношений в Краснослободском муниципальном районе на 2022 год предусматривала проведение 59 мероприятий, фактически выполнено 52.  Недостаток средств районного бюджета не позволит выполнить мероприятия в полном объеме.
</t>
  </si>
  <si>
    <t xml:space="preserve">За 2022 год в программе предусмотренно 47 мероприятий . Выполнено 34. Ввиду того, что некоторые мероприятия республиканского и муниципального уровня в 2022 году не проводились или были отменены из-за пандемии короновируса. Уровень эффективности использования денежных средств  программы  составляет 152,0%. Степень достижения целей 100,6%. Таким образом, можно сделать вывод об высокой эффективности реализации государственной программы по итогам 2022 года.      В Краснослободском районе реализуются все проекты и программы Государственной молодежной политики . 
Молодежь района принимает участие практически во всех мероприятиях  республиканского уровня. 
       Одно из приоритетных направлений молодежной политики района является развитие волонтерского движения. В каждом образовательном учреждении созданы волонтерские отряды. Всего 18 отрядов в которых задействовано,  более 800 волонтеров.   Волонтеры оказывают  помощь гражданам пожилого возраста, осуществляют подшефную деятельность, посещая на дому ветеранов, вдов, детей ВОВ и других пожилых людей. В рамках акций" 100 добрых дел", «Теплые окна», «Уют», «Ветеран живет рядом»  были проведены  десанты помощи пожилым людям. 
     Волонтеры участвуют в экологических акциях. Ежегодными стали акции: «Чистым берегам – чистые реки», «Чистый берег», акция по посадке саженцев, посвященная Международному дню леса.
      На территории района  прошли такие значимые мероприятия гражданско-патриотического направления как  Спартакиада допризывной молодежи «Защитник Отечества», акции: «Письмо Победы», «Георгиевская ленточка», «Бессмертный полк»,  «Солдатская каша»,  флешмоб «День Победы», гражданско-патриотическая акция «Как живешь, ветеран?», Акция «Свеча Памяти», посвященная 22 июня 1941, началу Великой Отечественной войны, Акция «День Государственного Флага Российской Федерации».   Большинмство мероприятиятий в 2022 году году прошли в онлайн формате.
</t>
  </si>
  <si>
    <t xml:space="preserve">По итогам 2022 года в рамках реализации мероприятий программы профинансировано 5731,5 тыс. руб. или  93,8% к прогнозным назначениям.
В 2022 году продолжили совершенствование бюджетного процесса, формирование бюджета Краснослободского муниципального района на очередной финансовый год и на плановый период.
В 2022 году продолжили составление бюджета в «программном формате» в соответствии с требованиями Бюджетного кодекса Российской Федерации. Доля программных расходов бюджета Краснослободского муниципального района по итогам 2022 года составила 95,2%. Программно-целевое плани-рование осуществляется с 2014 года.
Согласно Программы оздоровления муниципальных финансов, осу-ществлялись мероприятия, направленные на:
 - развитие налогооблагаемой базы по налогам и сборам
- сокращение задолженности по налоговым и неналоговым платежам
В 2022 году в бюджет Краснослободского муниципального района по-ступило налоговых и неналоговых доходов в сумме 130548,7тыс. рублей, что на 14401,6 тыс. рублей больше, чем в 2020 году.
Проведены заседания Межведомственной комиссии по снижению объе-ма недоимки по налогам и сборам и мобилизации доходов консолидирован-ного бюджета Краснослободского муниципального района. 
</t>
  </si>
  <si>
    <t xml:space="preserve">В 2022 году ввод в эксплуатацию жилья   с учетом индивидуального жилищного строительства составил 7014 кв. м., в том числе 6601 кв. м. введено в сельской местности. Из них индивидуальными застройщиками введено 6570 кв.м., темпы роста строительство жилья населением выше прошлогоднего на 6,8% (2020 г. – 6570 кв. м.). 
В 2022 году улучшение своих жилищных условий сельские семьи по программе «Комплексное развитие сельских территорий» не осуществляли.
2 молодые семьи получили государственную поддержку в сумме 2 448,437 тыс. рублей по программе «Обеспечения жильем молодых семей Краснослободского муниципального района на 2015-2022 годы» и приобрели или построили собственное жилье.
Для категории «дети сироты и дети, оставшиеся без попечения родителей» приобретены 2 квартиры.
Темпы строительства жилья в районе в последние 2 года значительно снизились. Основной причиной является низкая платежеспособность граждан и завершение действия программ «Переселение граждан из аварийного жилого фонда» и «Обеспечение жильем ветеранов Вов и приравненных к ним граждан».
По состоянию на 01.01.2022 года в очереди на улучшение жилищных условий с государственной поддержкой состоит 293 человека, из них 136 молодых семей. 164 малообеспеченных граждан, нуждающихся в социальном жилье, состоят на очереди на улучшение жилищных условий в городской администрации.
Общая площадь земельных участков, предоставленных под индивидуальное строительство за 2022 год составляет 126776 кв. м., в том числе по городу 6732 кв. м. Наибольшее количество земельных участков, предоставленных под жилищное строительство в Старозубаревском, Сивиньском и Старогоряшинском сельских поселениях.
В 2022 году районной администрацией предоставлены 2 земельных участка многодетным семьям в Старогоряшинском сельском поселении площадью по 1500 кв. м.
Район участвует в адресной республиканской программе «Проведение капитального ремонта общего имущества в многоквартирных домах, расположенных на территории Республики Мордовия» на 2014-2043 годы. В 2022 году были произведены следующие работы:
1. Республика Мордовия, г. Краснослободск, Юго-Запад, д. 4 – ремонт кровли (825 кв. м.):
- стоимость этапа выполненных работ составляет 4 099,6 тыс. руб.;
</t>
  </si>
  <si>
    <t>Муниципальная программа "Развитие пассажирского автомобильного транспорта общего пользования на территории Краснослободского муниципального района на 2020-2026 годы"</t>
  </si>
  <si>
    <t>Пассажирский транспорт общего пользования является важнейшей составной частью социальной инфраструктуры.
В 2022 году выполнено мероприятие по предоставлению субсидий предприятиям автомобильного транспорта и индивидуальным предпринимателям, осуществляющим перевозку пассажиров автомобильным транспортом по муниципальным маршрутам с регулируемым тарифом, с учетом возможности применения льготного обслуживания отдельных категорий граждан, имеющих социальную (льготную) карту, тем самым обеспечив удовлетворенность потребности населения Краснослободского муниципального района в пассажирских автотранспортных услугах путем формирования и функционирования необходимых социально и экономически обоснованных автобусных маршрутов, с привлечением необходимого количества и требуемой вместимости пассажирских транспортных средств юридических лиц, независимо от их организационно-правовой формы и юридических лиц, реализующих предпринимательскую деятельность без образования юридического лица, обеспечив безопасное, устойчивое и эффективное функционирование автомобильного пассажирского транспорта и доступность услуг пассажирского автомобильного транспорта для малообеспеченных слоев населения.
Из 71 населенного пункта Краснослободского муниципального района Республики Мордовия - 38 обеспечены регулярным автобусным сообщением, что составляет 62% охвата.
В 2022 году на территории района обеспечением пассажирских перевозок по пригородным муниципальным маршрутам производилось одним поставщиком услуг по 6 направлениям.
Суть мероприятий пассажирских перевозок по муниципальным маршрутам с регулируемым тарифом направлена на то, чтобы обеспечить льготный проезд отдельной категории граждан на пригородных маршрутах  Краснослободского района Республики Мордовия. 
  В 2022 году введен в функционал на территории района АУ «СК «Мордовия» Дворец спорта «Слобода»  с широким спектром услуг, в виду этого обеспечение доступности Дворца спорта «Слобода» для населения, администрацией Краснослободского муниципального района Республики Мордовия проработано изменение графика движения действующего маршрута - «г. Краснослободск – с.Заречное – д.Старое Зубарево – п.Пеньково  - п.Преображенский» в рамках республиканского софинансирования на 2023 год, путем внесения изменений в действующий маршрут, к установлению - «г. Краснослободск – с.Заречное – д.Старое Зубарево – п.Пеньково  - п.Преображенский – АУ «СК «Мордовия» Многофункциональный Дворец спорта «Слобода»», увеличив количество рейсов  до 12 в день ежедневно, также в рамках республиканского софинансирования и возможности применения социальных карт.
Реализация муниципальной программы направлена на обеспечение удовлетворения потребности населения Краснослободского муниципального района в пассажирских автотранспортных услугах</t>
  </si>
  <si>
    <t>12. Доля органов местного самоуправления, оснощенных типовым автоматизированным рабочим местом</t>
  </si>
  <si>
    <t>13.Количество муниципальных услуг (электронных сервисов), оказываемых с использованием приложений РСО ЕСЭК, нарастающим итогом</t>
  </si>
  <si>
    <t>14. Количество сотрудников органов местного самоуправления, прошедших переобучение по компетенции цифровой экономики в рамках дополнительного образования, чел/ггод</t>
  </si>
  <si>
    <t>15.Доля органов местного самоуправления, в штате которых имеются специалисты по защите информации, имеющие соответствующую квалификацию</t>
  </si>
  <si>
    <t>16. Количество специалистов по технической защите информации органов местного самоуправления, прошедших повышение квалификации</t>
  </si>
  <si>
    <t>17.Доля, органов местного самоуправления и муниципальных организаций в которых внедрены нормативно- правовые документы, регламентирующие порядок создания  и функционирования системы информационной безопасности</t>
  </si>
  <si>
    <t>Муниципальная программа "Энергосбережение и повышение энергоэффективности в Краснослободском муниципальном районе Республики Мордовия на 2016-2025 годы"</t>
  </si>
  <si>
    <t>4. Доля оформленных прав собственности на бесхозяйные объекты инженерной инфраструктуры, охранные зоны инженерных сетей,ед.(объектов)</t>
  </si>
  <si>
    <t>местный бюджет</t>
  </si>
  <si>
    <t xml:space="preserve">Муниципальная программа «Охрана окружающей среды и развитие водохозяйственного комплекса на 2016 - 2026 годы», утвержденная постановлением администрации Краснослободского муниципального района от 17.12.2015г. № 643 (в редакции) реализуется посредством выполнения мероприятий.
Из 71 населенного пункта в районе услугами сбора и вывоза твердых коммунальных отходов и утвержденными местами (площадками) ТКО оснащены 44 населенных пункта, 27 не оснащены, в виду малочисленности населения и использования домовладений сезонно в качестве дачных домов.
На территории Краснослободского муниципального района Республики Мордовия имеется не эксплуатируемый полигон складирования твердых бытовых отходов, включенный в государственный реестр объектов накопленного вреда окружающей среде  на основании Приказа Министерства природных ресурсов и экологии Российской Федерации от 25.01.2021 г. № 41 «О внесении изменений в приложение к приказу Министерства природных ресурсов и экологии Российской Федерации от 29.08.2017 г. № 470 «О включении объектов накопленного вреда окружающей среде в государственной реестр объектов накопленного вреда окружающей среде» по видам планируемых работ – рекультивация объекта накопленного экологического вреда.
Общая стоимость работ составляет 161335,16 тыс.рублей. Запланированный срок реализации проекта 2023-2024 гг. Срок реализации проекта – 5 лет.
В рамках реализации Подпрограммы «Обращение с твердыми бытовыми отходами в Краснослободском муниципальном районе Республики Мордовия на 2016 - 2026 годы» ведутся работы по реализации запланированного мероприятия по строительству мусоросортировочной станции на территории Краснослободского района Республики Мордовия.
В рамках реализации мероприятий муниципальной программы «Охрана окружающей среды и развитие водохозяйственного комплекса на 2016 - 2026 годы» на территории района ежегодно проводятся мероприятия акции, субботники и экологические экскурсы, направленные на формирование экологического сознания и чувства уважения к планете Земля, воспитание у детей активной жизненной позиции в деле защиты от загрязнений бытовыми отходами природы, а также бережного отношения к природе Малой Родины: на территории сельских поселений проведены акции «Уберем вместе», «ПАМЯТЬ» - произведен ремонт памятников воинам-землякам в годы ВОВ 1941-1945 гг., произведены благоустройство прилегающей к ним территории. Также были организованы «Субботники» по уборки территории вокруг зданий администраций, сельских домов культуры, кладбищ, СОШ. В рамках экологических мероприятий в сельских библиотеках проводился экскурс для детей «Леса Мордовии», познавательный час «Лекарства из зеленого царства».
В 2022 году выполнены работы по капитальному ремонту гидротехнических сооружений пруда на овраге Большой угол, д. Зиновские Выселки Краснослободского муниципального района Республики Мордовия. Стоимость реализации данного мероприятия 8082,5 тыс.рублей
</t>
  </si>
  <si>
    <t>Муниципальная программа "Охрана окружающей среды и развитие водохозяйственного комплекса на 2016-2026 годы"</t>
  </si>
  <si>
    <t xml:space="preserve">В 2022 году по программе «Комплексное развитие сельских территорий» всего освоено 5801,9 тыс. рублей, в том числе из бюджетов всех уровней выделено 4428,755 тыс. рублей, внебюджетные средства составили 1373,132 тыс. рублей. В целом по программе всего запланировано три мероприятия, два из них выполнены.                     
В 2022 году в рамках программы по мероприятию "Улучшение жилищных условий граждан, проживающих на сельских территориях» выделены денежные средства в сумме 2461,520 тыс. рублей (1698,449 тыс. руб. средства РФ и РМ бюджетов, 24,615тыс.руб. средсва местного бюджета, 738,456 тыс. руб. собственные средства) на строительство жилого дома площадью 72 м.кв. для семьи из 4 человек, в д.Б.Выселки Старогоряшенского сельского поселения Краснослободского муниципального района. В рамках программы по мероприятию «Строительство(приобретение) жилья, предоставляемого по договору найма жилого помещения» выделены денежные средства в сумме 3340,367 тыс. рублей (2672,294 тыс. руб. средства РФ и РМ бюджетов, 33,397 тыс. руб. средства местного бюджета, 634,676 тыс.руб. средства работодателя) на строительство жилого дома площадью 72 м.кв. для семьи из 4 человек, в с.Новая Карьга, Новокарьгинского сельского поселения Краснослободского муниципального района.
</t>
  </si>
  <si>
    <t xml:space="preserve">В целом реализация программы способствует устойчивому развитию сельского хозяйства Краснослободского района и осуществляется по 8 подпрограммам. По подпрограмме "Развитие кадрового потенциала" предусмотрено финансирование, которое выполнено на 58,3 %.  В рамках  подпрограммы «Развитие и поддержка кадрового потенциала в АПК» два  молодых специалистов  трудоустроены в хозяйствах района. Всего  участниками программы  «Развитие и поддержка кадрового потенциала в АПК» в 2022 году являются  17 человек.  Аграрный сектор экономики в районе представляют: 8 сельскохозяйственных предприятий и 15  крестьянско(фермерских) хозяйств. По итогам 2022 года объем  производства сельскохозяйственной продукции составил 3,5 миллиарда рублей. Основная доля в структуре валовой продукции  приходится на продукцию растениеводства и составляет 55%., на продукцию животноводства -45%. Посевная площадь в общественном секторе  составляет 42239 га.  Доля площади посевов элиты новых сортов в общей площади семенных посевов составила 5% .  Объем производства мяса в общественном секторе  за отчетный период составил 3005,3  тонн (- 505,9 тонн к уровню прошлого года).Объем производства молока составил 46687,3 тонн.  Продуктивность составила 6446 кг на одну корову( +164 кг к уровню прошлого года).    
 В текущем  году произведено зерна в бункерном весе 71376,7 тонн зерна, при средней урожайности 33,8 ц/га.                                                                                         Выполнены предусмотренные программой мероприятия своевременной диагностика и профилактические вакцинации животных позволили достичь устойчивого эпизоотического благополучия района.Поголовье КРС на 01.01.2023года составило 16499 голов, в том числе коров - 6905 голов,поголовье свиней составило 7058 голов.                                                                                    Хозяйствами района проведен ряд мероприятий по улучшению материально-технической базы предприятий.  Закуплена  сельскохозяйственная техника. Реконструкции складских помещений произведены в ООО АПО «МОКША». Объем инвестиций, вложенных в сельскохозяйственное производство за 2022 год, составил 208 миллионов рублей.                                                                   
По итогам работы за 2022 года объем реализации сельскохозяйственной продукции   в сельхозпредприятиях составил 1,3  миллиарда рублей. Объём финансирования сферы АПК  района  из федерального и республиканского  бюджетов  за 2022 год составил 41,2 миллиона рублей.
Среднемесячная заработная плата работников сельхозпредприятий  в 2022 году к уровню 2021 года возросла на 17 %  и составила 37640 рублей. В 2023 году планируется рост заработной платы еще на 10% 39510,8 рублей). Численность  работников АПК составила 1070 человек
</t>
  </si>
  <si>
    <t>1.Индекс производства продукции сельского хозяйства в хозяйствах всех категорий (в сопоставимых ценах)</t>
  </si>
  <si>
    <t>2.Индекс производства продукции растениеводства    (в сопоставимых ценах)</t>
  </si>
  <si>
    <t>3.Индекс производства продукции животноводства    (в сопоставимых ценах)</t>
  </si>
  <si>
    <t>4.Индекс физического объема инвестиций в основной капитал сельского хозяйства</t>
  </si>
  <si>
    <t>5.Рентабельность сельскохозяйственных организаций (с учетом субсидий)</t>
  </si>
  <si>
    <t>6.Среднемесячная номинальная заработная плата в сельском хозяйстве (по сельхозпредприятиям, не относящимся к субъектам малого предпринимательства)</t>
  </si>
  <si>
    <t>7.Индекс производительности труда к предыдущему году</t>
  </si>
  <si>
    <t>8.Количество высокопроизводительных рабочих мест</t>
  </si>
  <si>
    <t>9.Удельный вес затрат на приобретение энергоресурсов в структуре затрат на основное производство продукции сельского хозяйства</t>
  </si>
  <si>
    <t>10.Уровень обеспечения сельскохозяйственных организаций квалифицированными специалистами</t>
  </si>
  <si>
    <t>11.Доля молодых специалистов, в общей численности квалифицированных специалистов сельскохозяйственных организаций</t>
  </si>
  <si>
    <t>12.Количество абитуриентов, направленных для поступления в текущем году на сельскохозяйственные специальности и направления подготовки: "Агрономия", "Зоотехния", "Ветеринария", "Технология производства и переработки сельскохозяйственной продукции", "Агроинженерия", "Механизация сельского хозяйства"</t>
  </si>
  <si>
    <t>«Управление муниципальным имуществом и земельными ресурсами в Краснослободском муниципальном районе Республики Мордовия на 2016-2025 годы»</t>
  </si>
  <si>
    <t xml:space="preserve">Запланировано 12 мероприятий, 11 основных мероприятий программы исполнены-91,7% всего муниципального имущества учтено в реестре муниципальной собственности Краснослободского муниципального района.
На 01.01.2022года в реестре числится: 455 объекта.
В том числе недвижимость-  321 объект недвижимого имущества, из них:  
142  объекта передано в оперативное управление или хозяйственное ведение муниципальным  учреждениям и предприятиям, это здания, сооружения образовательных учреждений, учреждений культуры и иного назначения, а так же земельные участки, на которых они расположены;
179   объектов недвижимого имущества учтены в составе  казны;
133  объекта составляет движимое имущество. 
Все земельные участки зарегистрированы в соответствии с действующим законодательством.
Общая сумма доходов районного бюджета от деятельности в области земельных и имущественных отношений составила   11384,7 тыс. рублей (выполнение плана -138,9%), в том числе: 3023 тыс.рублей - аренда земли, 4305,9 тыс.рублей  продажа. земли, 3860,9 тыс.рублей аренда имущества, 194,9 продажа имущества. За 2022г. передано вновь в аренду 33 земельных участка, предоставлено в собственность на торгах 18 земельных участка; без торгов - 72 земельных участка, предоставлено в собственность бесплатно - 1 земельный участок, из категории лиц "медицинские работники". В 2022г. 7 квартир было передано гражданам из категории "дети -сироты" в собственность.За 2022 год оказано  195 муниципальных услуги. Отделом совместно  поселений ведется  работа по оформлению невостребованных земельных долей, в результате проведенной работы обеспечено поступление в бюджет сельских поселений денежных средств  на сумму 393тыс. рублей. Степень реализации основных мероприятий 91.67 %.
Оценка эффективности использования средств 150.75 %.
Степень достижения целевого значений 120.2 %
Общая степень достижения целей программы 181.22%
Уровень эффективности реализации программы 181.2% (высокоэффективная)
</t>
  </si>
  <si>
    <t>90,6</t>
  </si>
  <si>
    <t>78,1</t>
  </si>
  <si>
    <t>53,2</t>
  </si>
  <si>
    <t>50,8</t>
  </si>
  <si>
    <t>57,9</t>
  </si>
  <si>
    <t>51,0</t>
  </si>
  <si>
    <t>76,3</t>
  </si>
  <si>
    <t>92,8</t>
  </si>
  <si>
    <t>80,9</t>
  </si>
  <si>
    <t>89,6</t>
  </si>
  <si>
    <t>63,04</t>
  </si>
  <si>
    <t>69,0</t>
  </si>
  <si>
    <t>63,4</t>
  </si>
  <si>
    <t>100,0</t>
  </si>
  <si>
    <t>55,5</t>
  </si>
  <si>
    <t>73,0</t>
  </si>
  <si>
    <t>21,0</t>
  </si>
  <si>
    <t>37,5</t>
  </si>
  <si>
    <t>97,0</t>
  </si>
  <si>
    <t>26,0</t>
  </si>
  <si>
    <t>30,0</t>
  </si>
  <si>
    <t>5.5</t>
  </si>
  <si>
    <t>810.3</t>
  </si>
  <si>
    <t>752.8</t>
  </si>
  <si>
    <t>147</t>
  </si>
  <si>
    <t>240.4</t>
  </si>
  <si>
    <t xml:space="preserve">Муниципальная программа «Укрепление общественного здоровья»
на 2020 - 2025годы
</t>
  </si>
  <si>
    <t xml:space="preserve">За 2022 года на ВИЧ инфекцию обследовано-7394 человека, проводится ежегодный флюорографический скрининг населения Краснослобоского района- прошли скрининг 15950 человек. Одним из главных и действенных направлений профилактики заболеваний, является диспансеризация отдельных групп взрослого населения и проведение профилактических медицинских осмотров. За 2022 год прошли профилактические медицинские осмотры- 833 человека, диспансеризацию отдельных групп взрослого населения- 3268 человек.
За период 11 месяцев умерло 364 человека, общая смертность составила 18,6 на 1000 населения, в 2021 году - 480 человек (23,9 на 1000 населения), в 2020 году 480 человек (23,5 на 1000 населения).
 В Краснослободском  районе по структуре смертности первое место занимают болезни нервной системы – 89 случая или 24,5%, второе место - заболевания органов системы кровообращения - 79 случаев или 21,7%, третье место - старость – 57 случаев или 15,7%, четвертое место – COVID-19 -  30 случаев или 8,2%, пятое место – новообразования, в т.ч. злокачественные новообразования  – 29 случаев или 7,9%, шестое место – внешние причины – 22 случая или 6,0%,  седьмое место - заболевания органов дыхания - 19 случаев или 5,2%,  восьмое место  — болезни эндокринной системы, расстройств питания  и нарушений обмена веществ - 16 случаев или 4,4%, девятое место - болезни органов пищеварения - 14 случаев или 3,8%.
  По сравнению с 2021 годом снизилась смертность от болезней системы кровообращения на 11,3%, от заболеваний органов дыхания - на 48,7%; от заболеваний органов пищеварения – на 44,0%, от болезней нервной системы на 16,1%, от старости на 20,9%, от внешних причин на 12,0%, от новообразований, в т.ч. злокачественные новообразований на 22,9%, от болезни эндокринной системы, расстройств питания и нарушений обмена веществ на 40,8%.  По сравнению с 2021 годом увеличилась смертность от заболеваний мочеполовой системы в 3 раза.
 В трудоспособном возрасте на первом месте смертность от внешних причин – 25,5%, на втором месте болезни системы кровообращения — 20,0%; на третьем месте новообразования, т.ч. злокачественные новообразования —16,4%; на четвертом месте заболевания органов дыхания, пищеварения, симптомы и признаки отклонения от нормы, COVID-19 - по 5,5%, на пятом месте болезни эндокринной системы, расстройств питания и нарушений обмена веществ – 3,6%, на шестом месте болезни нервной системы – 1,8%.  
В рамках программы предоставляется информация для СМИ, ведется работа на сайте ЛПУ, ведется сообщество в ВК, формируется и отслеживается обратная связь на сайте организации.
 Для населения района подготовлена информация по вопросам здорового питания, были подготовлены статьи в газету. Ведется сообщество в ВК, где опубликована информация о здоровом питании.
 Проводятся индивидуальные и групповые консультирования в школах здоровья для граждан.
 Проводится работа в комиссии по делам несовершеннолетних с целью раннего выявления злоупотребления алкоголя и других психоактивных веществ среди подростков и их родителей. На постоянной основе ведутся профилактические работы с детьми и подростками, склонными к употреблению психоактивных веществ.
 Выявляются лица злоупотребляющих алкоголем при проведении профилактических осмотров, при медицинском освидетельствовании по направлению сотрудников ДПС или сотрудников РОВД.
 Проводится консультирование больных поступающих в соматические отделения ЛПУ в состоянии алкогольного или другого токсического опьянения с целью раннего выявления лиц склонных к злоупотреблению алкоголя.
</t>
  </si>
  <si>
    <t xml:space="preserve">Одним из важных направлений реализации мер противодействия коррупции стало совершенствование организационных и практических мер по повышению открытости и расширению спектра информированности населения о проводимых администрацией района мероприятий в сфере противодействия коррупционных проявлений.
На сайте администрации района размещен раздел «Сообщите о коррупции», позволяющий сообщить о фактах коррупции в органах местного самоуправления. На данный момент сообщений о фактах коррупции не поступало.
В целях реализации возможности граждан беспрепятственно информировать о фактах совершения коррупционных правонарушений в органах местного самоуправления в администрации района действует «Горячая линия». Обращений не поступало.
В администрации района установлен информационный стенд, на котором размещена информация по вопросам профилактики коррупционных и иных правонарушений.
Администрацией района обеспечено участие институтов гражданского общества в противодействии коррупции:
- по вопросам градостроительной деятельности, вопросам предоставления земельных участков, находящихся в муниципальной собственности, бюджетным вопросам в случаях, предусмотренных земельным, градостроительным, бюджетным законодательством Российской Федерации проводятся общественные (публичные) слушания; 
- обеспечена возможность проведения независимой антикоррупционной экспертизы муниципальных правовых актов и их проектов (на официальном сайте администрации района существует соответствующий раздел).
В соответствии с Планом проводится работа по разработке и внедрению административных регламентов исполнения государственных (муниципальных) услуг (функций), совершенствованию механизма деятельности по размещению муниципальных заказов, внедрению антикоррупционных механизмов в рамках реализации кадровой политики, организации проведения антикоррупционной экспертизы нормативных правовых актов и их проектов, и другое.
В целях обеспечения противодействия коррупции в сфере административных процедур, исключения возможности возникновения коррупционных факторов и повышения прозрачности своей деятельности органами местного самоуправления района утверждены актуализированные административные регламенты исполнения государственных (муниципальных) услуг. 
В администрации района создана и действует комиссия по соблюдению требований к служебному поведению муниципальных служащих, замещающих должности муниципальной службы и урегулирования конфликта интересов.
В 2022 году состоялось 3 заседания Комиссии по соблюдению требований к служебному поведению муниципальных служащих, замещающих должности муниципальной службы и урегулирования конфликта интересов.
На особом контроле вопрос по повышению квалификации муниципальных служащих в сфере противодействия коррупции. В 2022 году курсы повышения квалификации обучение прошли 2 муниципальных служащих района, в должностные обязанности которых входит участие в противодействии коррупции.
</t>
  </si>
  <si>
    <t>Удельный вес численности обучающихся в  муниципальных общеобразовательных организациях, которым предоставлена возможность обучаться в соответствии с основными современными требованиями (с учетом федеральных государственных образовательных стандартов), в общей численности обучающихся   муниципальных общеобразовательных организаций % школ с худшими результатами ЕГЭ</t>
  </si>
  <si>
    <t>Доля численности высококвалифицированных работников в общей численности квалифицированных работников системы образования в районе</t>
  </si>
  <si>
    <t xml:space="preserve">Реализация программы осуществляется по следующим мероприятиям: разработка и внедрение индивидуальных планов профессионального развития муниципальных служащих; организация индивидуального обучения муниципальных служащих; развитие практического обучения муниципальных служащих на рабочем месте; развитие индивидуального образования муниципальных служащих; участие муниципальных служащих в обучающих семинарах, в том числе в режиме видеоконференцсвязи; осуществление мониторинга и анализа эффективности професса профессиональной подготовки, переподготовки и повышения квалификации муниципальных служащих. В рамках выполнения мероприятий программы проведена и проводится следующая работа: Численность муниципальных служащих в Краснослободском муниципальном районе в 2022 году  69  человек. Всегда в актуальном состоянии ведется реестр муниципальных служащих. Формируется кадровый резерв на должности муниципальной службы Краснослободского муниципального района, организуется повышение квалификации муниципальных служащих. Ежегодно муниципальные служащие Краснослободского муниципального района обучаются на курсах повышения квалификации. В 2022 году повышение квалификации прошли 21 муниципальный служащий. В 2022 году 15 муниципальных служащих района приняли участие в обучающих семинарах, тренингах и других формах краткосрочного профессионального обучения по направлениям профессиональной деятельности. </t>
  </si>
  <si>
    <t>Муниципальная программа "Развитие муниципальной службы в Краснослободском муниципальном районе на 2019-2025 годы»</t>
  </si>
  <si>
    <r>
      <rPr>
        <sz val="12"/>
        <rFont val="Times New Roman"/>
        <family val="1"/>
      </rPr>
      <t>Защита населения и территорий
Краснослободского муниципального района от чрезвычайных ситуаций, обеспечение пожарной безопасности и  безопасности людей на водных объектах на 2016-2025 годы</t>
    </r>
    <r>
      <rPr>
        <b/>
        <sz val="12"/>
        <rFont val="Times New Roman"/>
        <family val="1"/>
      </rPr>
      <t xml:space="preserve">
</t>
    </r>
  </si>
  <si>
    <t>неэффективная</t>
  </si>
  <si>
    <t xml:space="preserve">За истекший период 2022 г. на территории Краснослободского муниципального района зарегистрировано 43 пожара (АППГ-86). Материальный ущерб составил 3500,00 тыс.руб. 
В целях охраны жизни людей на водных объектах в летний и зимний периоды рассмотрены вопросы на заседании КЧС и ОПБ района с участием глав сельских поселений, МКУ «Управление образованием», руководителями организаций независимо от форм собственности.
Проводится информационная и разъяснительная работа с детьми,                 подростками, их родителями, рыбаками и населением района. Памятки размещены на страницах социальных сетей администрации Краснослободского муниципального района.
Для безопасности на водоемах в летний период 2022 г. изготовлено и установлено 7 информационных знаков «Купание запрещено» в несанкционированных местах. 
За период 2022 года проведено 5 заседаний КЧС и ОПБ, где рассматривались самые главные вопросы касающиеся обстановки с пожарами в зимний и летний периоды, а также обеспечению безопасности на водных объектах.
В ГКУ Республики Мордовия «Специальное управление гражданской защиты» получили дополнительное профессиональное образование 6 должностных лиц ГО и уполномоченных работников Краснослободского МЗ ТП РМ РСЧС.
      За истекший период 2022 года посещено профилактическими группами 3968 домовладений, 949 мест проживания многодетных семей, 752 места проживания одиноких престарелых граждан, 310 мест проживания неблагополучных граждан, проинструктировано по мерам пожарной безопасности 7897 граждан, роздано   7897 памяток.    Проведены 25 сходов граждан.         С 19 ноября по 20 декабря 2022 г. проводились тренировки с населением по сигналам гражданской обороны.
     Доведены до населения района памятки по гражданской обороне, в количестве 7168 штук. (памятки населению на тему: «Сигналы гражданской обороны», «Порядок действия населения по сигналам гражданской обороны», «Памятка населению по гражданской обороне, «Как вести себя при обстреле»). 
Всего было проведено 55 тренировок с участием 1688 жителей МКД (Проживающих 3501, что составило 48 %).
        Заключены   соглашения о сотрудничестве и взаимодействии по передаче экстренной информации об опасностях, возникающих при угрозе чрезвычайных ситуаций природного и техногенного характера, а также при ведении военных действий или вследствие этих действий с ООО «Т2 Мобил», с ПАО «ВымпелКом», с ПАО «МТС», с ПАО «Мегафон», с ПАО «Ростелеком», с Редакцией газеты «Красная Слобода». 
На территории района в 2022 году проводились одно командно-штабное учение и два тактико-специальных учений с представителями Главного управления МЧС России по Республике Мордовия. 
</t>
  </si>
  <si>
    <t xml:space="preserve">В Краснослободском муниципальном районе в сфере информационных технологий достигнуты следующие основные результаты.
В 2022 оду переведены на оптоволокно линии интернета в   Ефаевской, Мордовскопаркинской, Новокарьгинский, Селищинской, Старозубаревской, Старосиндровской, Старогоряшинской и Красноподгорной сельские администрации.
Одна из главных задач цифровизации – это снижение количества бумажной волокиты и бюрократии при оформлении документов. Справки и паспорта можно заказывать через приложение, там же хранить и обновлять все данные.
Возможностью получать услуги по принципу «одного окна» по месту пребывания, в том числе в многофункциональном центре (далее МФЦ), могут воспользоваться 90 % граждан.
В МФЦ можно получить 111 видов государственных и муниципальных услуг.
Зона покрытия территории Краснослободского муниципального района
Республики Мордовия сетями сотовой связи составляет 100 процентов. Для 80% населения обеспечено устойчивое покрытие сетями связи 3G, представлен широкий спектр телекоммуникационных услуг.
В системе образования расширяется применение цифровых технологий. Образовательные организации имеют выход в сеть «Интернет» и представлены там на своих сайтах в соответствии с государственными требованиями.
          По состоянию на 1 января 2022 года все имеющиеся образовательные учреждения ( 10 школ и 4 детских дошкольных образовательных учреждения)  подключены к сети «Интернет».
            Основными задачами программы являются, обеспечение доступности и повышение качества предоставления муниципальных услуг, внедрение цифровых технологий и платформенных решений в сферах муниципального управления в интересах населения и субъектов малого и среднего предпринимательства, повышение качества жизни населения.         За 2022 год согласно программы запланировано реализовать 12 мероприятий. Фактически реализовано 12 мероприятий. 
         Из 30 фельшерско-акушерских пунктов 22 или 73,3% подключены к сети «Интернет».
        14 сельских и городская администрации или 100 процентов пользуются доступов к сети «Интернет».
         Расходы на информационно-коммуникационные технологии по району за 2022 год составили 0,8% от консолидированного бюджета Краснослободского муниципального района.  
</t>
  </si>
  <si>
    <t>Муниципальная программа
" Рзавитие физической культуры и спорта в Краснослободском муниципальном районе на 2016-2025 годы"</t>
  </si>
  <si>
    <t xml:space="preserve">   За 2022 год в программе предусмотрено 41 мероприятие.  Реализовано 41  мероприятия. Степень реализации основных мероприятий составляет 100 %.  Уровень эффективности использования средств 298,7 %. Уровень эффективности программы – 303,6 %. Таким образом, можно сделать вывод, что программа высокоэффективная по итогам 2022 года.  
       В течение года особенно значимыми спортивными соревнованиями стали: Фестиваль ГТО среди ССУЗОВ – 70 участников, Легкоатлетическая эстафета посвященная Дню Победы – 260 человек, Республиканские соревнования по легкой атлетике памяти П.Г. Болотникова  - 210 человек, Первенство краснослободского муниципального района по волейболу - 100 человек.
       Для популяризации физической культуры и здорового образа жизни среди взрослого населения и привлечения населения района к систематическим занятиям физической культурой и спортом в 2022 году проведены Чемпионаты и Первенства района по различным видам спорта, а также состоялась IV Спартакиада трудовых коллективов Краснослободского муниципального района, в которой приняли участие 18 команды из 19 организаций. По итогам спартакиады 1 место занял трудовst коллективы МБОУ "ОЦ "Краснослободская СОШ №1" и Администрация Краснослободского муниципального района, 2 место  - ГБПОУ РМ "Краснослободский агарный техникум", 3 место – СХПК «Новокарьгинский».
</t>
  </si>
  <si>
    <t>"Гармонизация межнациональных и межконфессиональных отношений в Краснослободском муниципальном районе в 2014-2025гг"</t>
  </si>
  <si>
    <t xml:space="preserve">Муниципальная программа "Развитие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2016 - 2025 годы" утверждена Постановлением администрации Краснослободского муниципального района от 21.12.2015 г. № 646, дата последней актуализации - 23.08.2022 г.                                                                                                           В рамках реализации Мероприятий муниципальной программы за 2022 год:                                                                                                        - по состоянию на 01.01.2023 г. сдано в аренду  субъектам малого и среднего бизнеса  пустующих и неиспользованных помещений, для ведения хозяйственной деятельности – 641,9 кв. м.,                                                                                                       -   субъектами малого и среднего предпринимательства района получено  4 микрозайма на сумму 5,35 млн. руб.,                                                                                                           - субъекты МСП  привлекались к участию в конкурсах (торгах) на размещение муниципального заказа (общий стоимостной объем закупок за 2022 г. составил по 223-ФЗ - 52,4 млн. руб., в том числе у субъектов МСП - 20,2 млн. руб., по 44-ФЗ - 298,2 млн. руб., у субъектов МСП - 220,4 млн. руб.),                                                         - субъектам МСП, самозанятым  оказана консультационная и информационная поддержка,                                                                                                                 - ведется  "Реестр субъектов малого и среднего предпринимательства, физических лиц, не являющихся индивидуальными предпринимателями и применяющих специальный налоговый режим «Налог на профессиональный доход»  – получателей поддержки администрации Краснослободского муниципального района", информация вносится в Единый реестр на сайте ФНС,                                                                                                                         - городским и сельскими поселениями утверждены Схемы размещения нестационарных торговых объектов - места для размещения объектов торговли предоставляются на безвозмездной основе,                                                                         - субъекты МСП, самозанятые, физические лица, приняли участие в 7 мероприятиях в рамках реализации национального проекта «Малое и среднее предпринимательство и поддержка индивидуальной предпринимательской инициативы»,                                                                                                                - на открытие собственного дела, получили господдержку (заключили социальные контракты) 26 человек на сумму 6200,0 тыс. руб.,                                                                                                      - муниципальные служащие и представители бизнеса района принимали участие в мероприятиях: Кейс-форуме «Бизнес-советник: инструкция по взаимодействию с надзорными органами», Семинаре «Азбука закупок. Эффективные методы и технологии участия в госзакупках», Форуме «Территория бизнеса», а также мероприятиях, проводимых Отделением НБ – Республика Мордовия, Министерством спорта и молодежной политики РМ,                                                                                                              - проводится мониторинг деятельности субъектов МСП,                                                - организовано участие ООО "ЗаводПромМетИзделий" в республиканском      конкурсе «Предприниматель Республики Мордовия», по результатам которого, предприятие признано победитем,                                                                                                                                - организовано торжественное мероприятие в честь «Дня российского предпринимательства»,                                                                                                                           - созданы новые предприятия субъектов МСП, ведется развитие действующих субъектов.                                                                                            </t>
  </si>
  <si>
    <t>Муниципальная программа "Развитие и поддержка субъектов малого и среднего предпринимательства на территории Краснослободского муниципального района Республики Мордовия на 2016 - 2025 годы"</t>
  </si>
  <si>
    <t>Муниципальная программа "Развитие образования" в Краснослободском муниципальном районе 2016-2026 годах</t>
  </si>
  <si>
    <t xml:space="preserve">На реализацию программы развития образования в 2022 году было заложено   334175,8 тыс. руб., фактически использовано — 338868,9 тыс. руб.
Из средства Госстандарта на оплату труда было использовано 145339,0 тыс. руб., 
на обновление библиотечного фонда -  6838,0 тыс. руб.
Заработная плата педагогических работников за 2022 год составила:
 - по школам – 30597,8 руб с классным руководством, 27782,7 руб.- без классного руководства; 
-   по детским садам – 25017,6 руб;
-  по учреждениям дополнительного образования – 28361,8 руб,
что обеспечило 100% выполнение майских указов Президента.
В муниципальную образовательную сеть Краснослободского муниципального района входят 16 образовательных учреждений: 10 общеобразовательных учреждений, 4 учреждения дошкольного образования, 2 — дополнительного образования.  Количество обучающихся в общеобразовательных учреждениях в 2022-2022 учебном году — 1727 человек (в 2020-2022 году - 1751), из них 172 первоклассника. Наполняемость классов в общеобразовательных учреждениях: в городской местности -  22,7 человека, в сельской местности - 6,9 человека. Охват детей в возрасте 5-18 лет услугами общего образования составляет 100%
Кроме 4 учреждений дошкольного образования, расположенных в г. Краснослободск, в районе функционируют 4 дошкольных отделения в составе общеобразовательных школ. 
По состоянию на 1 сентября 2022 г.  контингент дошкольных образовательных учреждений - 634 человека (2020 -  647), из них 106 сельских и 528 городских. Охват детей дошкольным образованием составляет 690 (760) человек (69,21 % от общего числа детей в районе).
Обеспеченность детей дошкольного возраста местами в дошкольных образовательных организациях (количество мест на1000 детей) 740 (98,8%).
 Активно развиваются вариативные формы дошкольного образования: группы кратковременного пребывания, консультативные пункты. Охват детей в возрасте от 2 мес. - до 3 лет услугами дошкольного образования на 1 сентября 2022 года составляет – 39,3%. В возрасте от 3 до 7 лет охват детей составляет 100%.  
Из 31 мероприятия программы запланированного на 2022 год выполнено 30, или 96,8%.
Денежные средства запланированные на реализацию программы выделены полностью.
Программа «Развитие образования» является эффективной
</t>
  </si>
  <si>
    <t xml:space="preserve">В 2022 году при  государственной   поддержке по данной программе свои жилищные условия улучшили одна молодая   семья. Общая сумма социальных выплат составила 1040.2 тыс. рублей.  Свою очередь на улучшение жилищных условий ждут 69 молодых семей.
В рамках программы ведется широкомасштабное внедрение механизма реализации программы, организация учета молодых семей- участников программы, а также информационно - разъяснительная работа среди населения по освещению целей и задач программы.  Весь перечень мероприятий программы выполнен. Степень реализации основных мероприятий - 100%, Уровень эффективности программы - 70.38%
</t>
  </si>
  <si>
    <t xml:space="preserve">
                                                                                      Протяженность автомобильных дорог общего пользования местного значения по территории Краснослободского района составляет 464,1 км, из них в сельской местности 428,8 км.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составляет 60,4 %. Данный показатель увеличился на 1,5% по сравнению с аналогичным периодом прошлого года, по причине недостаточности финансовых средств, выделяемых для ремонта и строительства дорог местного значения.
В прошедшем году продолжилась работа по строительству и ремонту автодорог. Всего отремонтировано и построено 18,621 км автодорог на сумму 131 542 тыс. рублей:
1. из них за счет средств районного дорожного фонда реконструировано 7,225 км на сумму 14 388,9 тыс. рублей. Отремонтированы дороги в с. Новая Карьга, с. Новое Синдрово, с. Старые Горяши, с. Ефаево, д. Грачевники, с. Тенишево, д. Шапкино, с. Новое Зубарево, с. Пригородное, с. Мордовские Полянки, с. Куликово, с. Плужное и д. Бобылевские Выселки;
2. за счет национального проекта "Безопасные и качественные дороги" реконструировано 11,396 км на сумму 117 153,11 тыс. рублей. Отремонтированы дороги в с. Селищи (подъезд к селу), с. Мордовские Парки (подъезд к селу), участки автодороги г. Ковылкино - г. Краснослободск - с. Ельники - с. Первомайск.
Кроме того, осуществлен ямочный ремонт автодорог по г. Краснослободску площадью около 1945,5 кв. м. на эти цели использовано 983,673 тыс. рублей средств городской администрации, а также был осуществлен текущий ремонт автодорог по ул. Красная Подгора и ул. Литвиновская протяженностью 818 м на сумму 5 703,280 тыс. рублей.
В результате недостатка проведенных мероприятий удовлетворенность населения организацией транспортного обслуживания и качеством автомобильных дорог в 2021 году составила соответственно 93,9% и 92,2%. Данные показатели увеличились на 1,4% и 1,1% по сравнению с аналогичным периодом прошлого года.
Из 71 населенного пункта Краснослободского муниципального района Республики Мордовия - 25 обеспечены регулярным автобусным сообщением, с общей численностью населения 16,5 тыс. человек, что составляет 77,1% охвата от общей численности населения района.
В 2021 году на территории Краснослободского муниципального района обеспечение пассажирских перевозок по пригородным муниципальным маршрутам производилось двумя поставщиками услуг - ООО «Рассвет» (задействованы 1 газель NEXT по 1 направлению) и ООО «Спутник» (задействованы 3 газели NEXT по 3 направлениям).
В 2021 году доля населения, проживающего в населенных пунктах, не имеющих регулярного автобусного и (или) железнодорожного сообщения с административным центром, в общей численности населения муниципального района составляет 10%. Показатель обеспеченности населения услугами общественного транспорта к уровню прошлого года остался неизменным.  
</t>
  </si>
  <si>
    <t xml:space="preserve">        Муниципальная программа «Доступная среда на 2015 - 2025 годы является продолжением проводимых в Краснослободском муниципальном районе комплексных мероприятий по созданию условий для реабилитации и интеграции инвалидов в общество, обеспечению доступности объектов социальной, транспортной, инженерной инфраструктуры и услуг для инвалидов и других мало мобильных групп населения, а также повышению уровня и качества их жизни.
         В настоящее время в общеобразовательных организациях Краснослободского муниципального района обучаются 26 детей с ограниченными возможностями здоровья (ОВЗ), дети-инвалиды. (1,5% от общего числа всех обучающихся детей). Все дети обучаются по образовательным программам. Для 7 детей организовано обучение на дому по индивидуальным учебным программам, остальные 19 человек находятся на совместном обучении по основным образовательным программам начального общего образования, основного общего образования и адаптированным образовательным программам.
        Всего детей-инвалидов в возрасте от 1,5 до 7 лет - 8, охваченных дошкольным образованием- 3, доля в общей численности детей-инвалидов данного возраста — 37,5 %. 73% детей с ОВЗ и детей-инвалидов осваивают программы дополнительного образования. В сельских школах работают кружки от ДДТ и ДЮСШ.  В городских школах реализуются программы дополнительного образования. Дети посещают занятия в Доме детского творчества и ДЮСШ. Универсальная безбарьерная среда создана в 3 учреждениях дошкольного образования, что составляет 37,5%. Универсальная безбарьерная среда создана в МБОУ «ОЦ «Краснослободская СОШ № 1», которая соответствует современным требованиям. 
       В соответствии с принципами необходимости и достаточности организация инклюзивного образования возможна и в других школах. В МБОУ «Гуменская СОШ» оборудован кабинет для обучения детей с нарушением слуха. В МБОУ «Учхозская СОШ» имеется оборудование по программе «Доступная среда» для детей-инвалидов слабовидящих и детей с нарушением опорно-двигательного аппарата.
       Во всех школах классные комнаты и учебные кабинеты оборудованы дополнительным освещением классных досок. Вся школьная мебель соответствует требования САНПиН и имеет возможность регулировки высоты.  
       Постановлением администрации № 246 от 20.07.2017 году утвержден реестр приоритетных объектов инфраструктуры и услуг жизнедеятельности по Краснослободскому муниципальному району, в него   включено 122 объекта, из них доступных для инвалидов 77 объектов или 62,6 % от общего количества объектов.
       Во всех школах района было организовано участие в общероссийской акции Тотальный тест «Доступная среда». Вошло в практику проведение совместных мероприятий инвалидов и их сверстников, не имеющих инвалидность.  
        Мониторинг объектов торговли показывает, что из 234 объектов осуществляющих розничную торговлю и 2 объектов оптовой торговли обеспечены доступностью для инвалидов 81 процент. (имеют пандусы или кнопки вызова 82 объекта, 123 объектов не нуждаются в них. Вход в них на уровне асфальта.) Объектов общественного питания -18.
       Мониторинг объектов общественного питания общедоступной сети показывает, что 100 процентов объектов доступны для инвалидов.
       В Краснослободском муниципальном районе Республики Мордовия продолжаются мероприятия, призванные обратить внимание на трудности, с которыми сталкиваются люди с ограниченными возможностями здоровья. Поддержать людей этой категории - такова главная цель, проводимой ежегодно Декады инвалидов.
      В рамках проведения декадника ГКУ «Соцзащита населения по Краснослободскому району РМ» подготовила письменные обращения к трудовым коллективам различных форм собственности, общественным организациям с целью оказания помощи малоимущим инвалидам и семьям с детьми – инвалидами.
      В соответствии с Подпрограммой «Старшее поколение» в рамках государственной программы "Социальная поддержка граждан" (утв. постановлением Правительства Республики Мордовия № 504 от 18.11.2013) ГКУ «Соцзащита населения по Краснослободскому району РМ» оказана единовременная материальная помощь в размере 2 000 руб. 100 инвалидам, старше 55 и 60 лет, состоящим на социальном обслуживании на дому второго и третьего уровня нуждаемости в постороннем уходе, а также инвалидам 1, 2 и 3 группы инвалидности, попавшим в трудную жизненную ситуацию в зависимости от социально-бытовых условий проживания, также на основании приказа Министерства социальной защиты, труда и занятости населения Республики Мордовия от 25 ноября 2022 года № ОД - 451 была предоставлена адресная материальная помощь малоимущим семьям, воспитывающим детей- инвалидов, на общую сумму 30 900 руб.
       Натуральную помощь в виде продуктов питания, выделенную ГБУ РМ «Территориальный фонд социальной поддержки населения» получили 16 семей с инвалидами, детьми инвалидами.
      Людям с ограниченными возможностями здоровья в течение этого периода был посвящен ряд мероприятий, волонтерские акции, досуговые мероприятия, оказана материальная и моральная поддержка.
</t>
  </si>
  <si>
    <t xml:space="preserve">В ходе реализации муниципальной программы «Развитие культуры и туризма Краснослободского муниципального района Республики Мордовия»  за 2022 год  общий объем средств финансирования   направленных на реализацию мероприятий составил 43 760,5 тыс. руб. из них 1 779,0 тыс. рублей за счет собственных доходов учреждения. Фактический объем финансирования программы на 2022 год составляет 115,8 %  от запланированного уровня затрат. 
        Из 62 числа основных запланированных мероприятий выполнено 54. Соответственно степень реализации мероприятий составляет 87,1  %. Общая степень достижения целевого значения программы по показателям составляет 99 %. Исходя, из этого можем определить эффективность реализации программы. Ее мы определяем путем умножения общей степени достижения целевого значения (99%) на степень эффективности использования средств (75,2 %) и делением на 100 % . Итого уровень эффективности реализации программы равен 74%.
</t>
  </si>
  <si>
    <t xml:space="preserve">Объем отгруженной продукции собственного производства по Краснослободскому району за 2022 г. составил 217,3 млн. руб. (темп к соответствующему периоду 2021 г. – 90,0%, прогноз выполнен на 105,1%). В расчете на 1 жителя реализовано 10,2 тыс. руб., среди муниципальных образований район занимает 16 место, при среднереспубликанском уровне – 374,1 тыс. рублей.
 В сельском хозяйстве за 2022 г. произведено мяса скота и птицы в сельскохозяйственных организациях и крестьянских (фермерских) хозяйствах 3,0 тыс. тонн, темп роста к уровню 2021 г. – 85,6 процента. В структуре производства мяса, производство свинины занимает 34,4 процента. В расчете на 1 жителя произведено мяса – 140,5 кг (11 место среди муниципальных образований, среднереспубликанский показатель 563,8 кг).
Производство молока в 2022 году составило 43,7 тыс. тонн (темп роста к 2021 году – 97,1 процента). В расчете на 1 жителя произведено молока – 2041,7 кг (5 место среди муниципальных образований, среднереспубликанский показатель 600,9 кг).
 За январь – декабрь 2022 года общий объем инвестиций по району составил 481,7 млн. рублей, объем вложенных внебюджетных инвестиций 397,0 млн. рублей (прогноз выполнен на 179,9%, темп роста – 64,9%). Наибольший удельный вес инвестиций составляют инвестиции в развитие сельского хозяйства – 64,3%.
    В расчете на 1 жителя объем внебюджетных инвестиций составил 18554 рубля.       Создано 38 дополнительных рабочих мест.
В 2022 году в ООО АПО «Мокша» проведена реконструкция зернового склада и открытой площадки под зерно (стоимость проекта 8,5 млн. рублей), осуществлена реконструкция телятника (откромочник) в с. Гумны (стоимость проекта 6,3 млн. рублей.).
Капитальные вложения на приобретение сельскохозяйственной техники в 2022 году составили 65 млн. рублей.
  По состоянию на 1 января 2023 г. согласно Единому реестру субъектов МСП, число субъектов МСП составляет 473 ед., в т.ч. индивидуальных предпринимателей – 419. По сравнению с началом года, количество представителей малого бизнеса возросло и составило 54 единиц юридические лица, 419 – индивидуальные предприниматели, в том числе 16 единиц – главы КФХ. Вновь зарегистрированных субъектов малого и среднего предпринимательства – 55 единиц. Кроме того, зарегистрировано 549 ед. лиц, не являющихся индивидуальными предпринимателями и применяющих специальный налоговый режим «Налог на профессиональный доход» (самозанятые).  
В сфере малого и среднего предпринимательства работает 1 929 человек – это 50,6 % к средней численности занятых на предприятиях района. Темп роста занятых в предпринимательстве за отчетный период составил 100,2 %. В субъектах МСП за 2022 год вновь создано 45 рабочих места (по плану – 43).
 За 2022 г. в службу занятости населения Краснослободского района обра-тилось по вопросу содействия в трудоустройстве 436 человека, из них 224человек признаны безработными, им назначено пособие по безработице. С начала года заявлена 1560 вакансий.
 По итогам 2021 года среднемесячная заработная плата составила 30122,2 рублей, темп роста к соответствующему периоду прошлого года 5,3 процентов.  Средний размер пенсии по району на 31.12.2021 г. составил 14 067,41 рубля.
        По итогам 2022 года среднемесячная заработная плата составила 34497,7 рубля, темп роста к аналогичному периоду прошлого года 118,1%.
 </t>
  </si>
  <si>
    <t>Муниципальная программа  Краснослободского муниципального района "Комплексная программа по усилению борьбы с преступностью и профилактике правонарушенийна 2016-2025годы"</t>
  </si>
  <si>
    <t xml:space="preserve">Муниципальная программа "Развитие культуры и туризма на 2016-2025 годы Краснослободского муниципального района Республики Мордовия
</t>
  </si>
  <si>
    <t>Муниципальная программа
" Молодежь  Краснослободского муниципального района на 2016-2025 годы"</t>
  </si>
  <si>
    <t>"Жилище" Краснослободского муниципального района 2022-2025 годы</t>
  </si>
  <si>
    <t xml:space="preserve">Число впервые зарегистрированных наркопотребителей: в 2022 г.-  2 человека, всего на учете в Наркодиспансере на 01.01.2023 года состоит 5 человек с диагнозом «пагубное употребление наркологических веществ» и 3 человека с диагнозом «наркомания».
 Доля больных наркоманией, прошедших лечение и реабилитацию, длительность ремиссии у которых составляет от 1 года до 2 лет и более 2 лет, по отношению к общему числу больных наркоманией, состоящих на учете на конец 2022 года 2 человека. 
В 2022 году в ходе реализации целевой программы Краснослободского муниципального района «Комплексные меры противодействия злоупотреблению нарко¬тиками и их незаконному обороту» на 2015-2025 годы сотрудниками Межмуниципального отдела Министерства внутренних дел России «Краснослободский» выявлено - 5 преступлений   связанных с незаконным оборотом наркотиков.
За 2022 год поставленных на учет в подразделение по   делам   несовершеннолетних Межмуниципального отдела Министерства внутренних дел России «Краснослободский» и в комиссию по делам несовершеннолетних и защите их прав при администрации Краснослободского муниципального района связи с употреблением наркотиков не было.
Физическое развитие человека важно так же, как и его духовное развитие. Спорт стал средством укрепления здоровья людей, пропаганды здорового образа жизни, роста целеустремленности и силы воли молодежи.  
Доля детей и молодежи в возрасте от 7 до 30 лет, вовлеченных в профилактические мероприятия, по отношению к общей численности указанной категории составляет на 1 января 2023 года – 89,5 %.  
Растет доля населения, вовлеченного в занятия физической культурой и спортом по состоянию на 1 января 2023 года составляет   51,9 %.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</si>
</sst>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 ;\-#,##0.0\ "/>
    <numFmt numFmtId="173" formatCode="0.0"/>
    <numFmt numFmtId="174" formatCode="_(* #,##0.00_);_(* \(#,##0.00\);_(* &quot;-&quot;??_);_(@_)"/>
    <numFmt numFmtId="175" formatCode="_-* #,##0.0_р_._-;\-* #,##0.0_р_._-;_-* &quot;-&quot;?_р_.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E+00"/>
    <numFmt numFmtId="181" formatCode="[$-FC19]d\ mmmm\ yyyy\ &quot;г.&quot;"/>
    <numFmt numFmtId="182" formatCode="000000"/>
    <numFmt numFmtId="183" formatCode="_-* #,##0.0\ _₽_-;\-* #,##0.0\ _₽_-;_-* &quot;-&quot;?\ _₽_-;_-@_-"/>
    <numFmt numFmtId="184" formatCode="_-* #,##0.00_р_._-;\-* #,##0.00_р_._-;_-* &quot;-&quot;?_р_._-;_-@_-"/>
    <numFmt numFmtId="185" formatCode="_-* #,##0.000_р_._-;\-* #,##0.000_р_._-;_-* &quot;-&quot;???_р_._-;_-@_-"/>
    <numFmt numFmtId="186" formatCode="_-* #,##0.00_р_._-;\-* #,##0.00_р_._-;_-* \-??_р_._-;_-@_-"/>
    <numFmt numFmtId="187" formatCode="_-* #,##0.0_р_._-;\-* #,##0.0_р_._-;_-* \-?_р_._-;_-@_-"/>
  </numFmts>
  <fonts count="75">
    <font>
      <sz val="11"/>
      <color theme="1"/>
      <name val="Calibri"/>
      <family val="2"/>
    </font>
    <font>
      <sz val="11"/>
      <color indexed="8"/>
      <name val="Calibri"/>
      <family val="2"/>
    </font>
    <font>
      <sz val="12"/>
      <color indexed="8"/>
      <name val="Times New Roman"/>
      <family val="1"/>
    </font>
    <font>
      <sz val="12"/>
      <name val="Times New Roman"/>
      <family val="1"/>
    </font>
    <font>
      <b/>
      <sz val="12"/>
      <name val="Times New Roman"/>
      <family val="1"/>
    </font>
    <font>
      <sz val="13"/>
      <name val="Times New Roman"/>
      <family val="1"/>
    </font>
    <font>
      <sz val="12"/>
      <color indexed="10"/>
      <name val="Calibri"/>
      <family val="2"/>
    </font>
    <font>
      <sz val="12"/>
      <name val="Calibri"/>
      <family val="2"/>
    </font>
    <font>
      <sz val="10"/>
      <name val="Arial"/>
      <family val="2"/>
    </font>
    <font>
      <sz val="16"/>
      <color indexed="8"/>
      <name val="Times New Roman"/>
      <family val="1"/>
    </font>
    <font>
      <sz val="14"/>
      <color indexed="8"/>
      <name val="Times New Roman"/>
      <family val="1"/>
    </font>
    <font>
      <sz val="16"/>
      <color indexed="8"/>
      <name val="Calibri"/>
      <family val="2"/>
    </font>
    <font>
      <sz val="12"/>
      <color indexed="8"/>
      <name val="Calibri"/>
      <family val="2"/>
    </font>
    <font>
      <sz val="12"/>
      <color indexed="9"/>
      <name val="Calibri"/>
      <family val="2"/>
    </font>
    <font>
      <b/>
      <sz val="14"/>
      <color indexed="8"/>
      <name val="Times New Roman"/>
      <family val="1"/>
    </font>
    <font>
      <u val="single"/>
      <sz val="8.25"/>
      <color indexed="12"/>
      <name val="Calibri"/>
      <family val="2"/>
    </font>
    <font>
      <u val="single"/>
      <sz val="8.25"/>
      <color indexed="36"/>
      <name val="Calibri"/>
      <family val="2"/>
    </font>
    <font>
      <b/>
      <sz val="9"/>
      <name val="Tahoma"/>
      <family val="2"/>
    </font>
    <font>
      <sz val="14"/>
      <name val="Calibri"/>
      <family val="2"/>
    </font>
    <font>
      <sz val="11"/>
      <name val="Calibri"/>
      <family val="2"/>
    </font>
    <font>
      <sz val="10"/>
      <name val="Calibri"/>
      <family val="2"/>
    </font>
    <font>
      <b/>
      <sz val="10"/>
      <name val="Arial"/>
      <family val="2"/>
    </font>
    <font>
      <sz val="14"/>
      <name val="Times New Roman"/>
      <family val="1"/>
    </font>
    <font>
      <sz val="11"/>
      <name val="Times New Roman"/>
      <family val="1"/>
    </font>
    <font>
      <sz val="10"/>
      <name val="Times New Roman"/>
      <family val="1"/>
    </font>
    <font>
      <b/>
      <sz val="10"/>
      <name val="Times New Roman"/>
      <family val="1"/>
    </font>
    <font>
      <b/>
      <sz val="12"/>
      <color indexed="8"/>
      <name val="Times New Roman"/>
      <family val="1"/>
    </font>
    <font>
      <b/>
      <sz val="12"/>
      <name val="Calibri"/>
      <family val="2"/>
    </font>
    <font>
      <b/>
      <sz val="11"/>
      <name val="Calibri"/>
      <family val="2"/>
    </font>
    <font>
      <sz val="11"/>
      <color indexed="8"/>
      <name val="Times New Roman"/>
      <family val="1"/>
    </font>
    <font>
      <b/>
      <sz val="12"/>
      <color indexed="8"/>
      <name val="Calibri"/>
      <family val="2"/>
    </font>
    <font>
      <sz val="11"/>
      <color indexed="10"/>
      <name val="Calibri"/>
      <family val="2"/>
    </font>
    <font>
      <b/>
      <sz val="12"/>
      <color indexed="10"/>
      <name val="Times New Roman"/>
      <family val="1"/>
    </font>
    <font>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4"/>
      <color indexed="10"/>
      <name val="Calibri"/>
      <family val="2"/>
    </font>
    <font>
      <sz val="11"/>
      <color indexed="10"/>
      <name val="Times New Roman"/>
      <family val="1"/>
    </font>
    <font>
      <sz val="10"/>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Calibri"/>
      <family val="2"/>
    </font>
    <font>
      <sz val="14"/>
      <color rgb="FFFF0000"/>
      <name val="Calibri"/>
      <family val="2"/>
    </font>
    <font>
      <b/>
      <sz val="12"/>
      <color rgb="FFFF0000"/>
      <name val="Times New Roman"/>
      <family val="1"/>
    </font>
    <font>
      <sz val="12"/>
      <color rgb="FFFF0000"/>
      <name val="Times New Roman"/>
      <family val="1"/>
    </font>
    <font>
      <sz val="11"/>
      <color rgb="FFFF0000"/>
      <name val="Times New Roman"/>
      <family val="1"/>
    </font>
    <font>
      <sz val="10"/>
      <color rgb="FF00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
      <left style="thin"/>
      <right style="thin"/>
      <top/>
      <bottom style="thin"/>
    </border>
    <border>
      <left/>
      <right style="thin"/>
      <top style="thin"/>
      <bottom style="thin"/>
    </border>
    <border>
      <left style="thin"/>
      <right style="medium"/>
      <top style="thin"/>
      <bottom style="thin"/>
    </border>
    <border>
      <left style="medium"/>
      <right style="thin"/>
      <top style="thin"/>
      <bottom style="thin"/>
    </border>
    <border>
      <left style="thin"/>
      <right/>
      <top/>
      <bottom/>
    </border>
    <border>
      <left/>
      <right style="thin"/>
      <top/>
      <bottom/>
    </border>
    <border>
      <left/>
      <right/>
      <top style="thin"/>
      <bottom/>
    </border>
    <border>
      <left style="thin"/>
      <right/>
      <top style="thin"/>
      <bottom style="thin"/>
    </border>
    <border>
      <left style="thin"/>
      <right/>
      <top/>
      <bottom style="medium"/>
    </border>
    <border>
      <left/>
      <right/>
      <top/>
      <bottom style="medium"/>
    </border>
    <border>
      <left/>
      <right style="thin"/>
      <top/>
      <bottom style="medium"/>
    </border>
    <border>
      <left style="thin"/>
      <right/>
      <top style="thin"/>
      <bottom>
        <color indexed="63"/>
      </bottom>
    </border>
    <border>
      <left/>
      <right style="thin"/>
      <top style="thin"/>
      <bottom/>
    </border>
    <border>
      <left style="thin"/>
      <right style="medium"/>
      <top/>
      <bottom/>
    </border>
    <border>
      <left style="thin"/>
      <right style="medium"/>
      <top/>
      <bottom style="mediu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right style="medium"/>
      <top style="medium"/>
      <bottom style="medium"/>
    </border>
    <border>
      <left style="medium"/>
      <right style="medium"/>
      <top/>
      <bottom style="medium"/>
    </border>
    <border>
      <left style="medium"/>
      <right style="medium"/>
      <top>
        <color indexed="63"/>
      </top>
      <bottom>
        <color indexed="63"/>
      </bottom>
    </border>
    <border>
      <left style="thin"/>
      <right/>
      <top/>
      <bottom style="thin"/>
    </border>
    <border>
      <left/>
      <right style="thin"/>
      <top style="thin"/>
      <bottom style="mediu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medium"/>
      <top style="thin"/>
      <bottom/>
    </border>
    <border>
      <left style="thin"/>
      <right style="thin"/>
      <top/>
      <bottom style="medium"/>
    </border>
    <border>
      <left>
        <color indexed="63"/>
      </left>
      <right>
        <color indexed="63"/>
      </right>
      <top>
        <color indexed="63"/>
      </top>
      <bottom style="thin"/>
    </border>
    <border>
      <left>
        <color indexed="63"/>
      </left>
      <right style="thin"/>
      <top>
        <color indexed="63"/>
      </top>
      <bottom style="thin"/>
    </border>
    <border>
      <left style="thin"/>
      <right/>
      <top style="thin"/>
      <bottom style="medium"/>
    </border>
    <border>
      <left/>
      <right/>
      <top style="thin"/>
      <bottom style="medium"/>
    </border>
    <border>
      <left style="medium"/>
      <right style="medium"/>
      <top style="medium"/>
      <bottom>
        <color indexed="63"/>
      </bottom>
    </border>
    <border>
      <left style="thin"/>
      <right style="medium"/>
      <top style="medium"/>
      <bottom style="medium"/>
    </border>
    <border>
      <left style="thin"/>
      <right style="medium"/>
      <top style="medium"/>
      <bottom>
        <color indexed="63"/>
      </bottom>
    </border>
    <border>
      <left/>
      <right>
        <color indexed="63"/>
      </right>
      <top style="thin"/>
      <bottom style="thin"/>
    </border>
    <border>
      <left style="medium"/>
      <right style="thin"/>
      <top style="thin"/>
      <bottom/>
    </border>
    <border>
      <left style="medium"/>
      <right style="thin"/>
      <top/>
      <bottom/>
    </border>
    <border>
      <left style="medium"/>
      <right style="thin"/>
      <top/>
      <bottom style="medium"/>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style="medium"/>
      <right style="thin"/>
      <top/>
      <bottom style="thin"/>
    </border>
    <border>
      <left style="medium"/>
      <right style="thin"/>
      <top style="medium"/>
      <bottom style="thin"/>
    </border>
    <border>
      <left style="thin"/>
      <right style="thin"/>
      <top style="medium"/>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style="thin"/>
      <top style="medium"/>
      <bottom>
        <color indexed="63"/>
      </bottom>
    </border>
    <border>
      <left>
        <color indexed="63"/>
      </left>
      <right style="medium"/>
      <top style="thin"/>
      <bottom/>
    </border>
    <border>
      <left>
        <color indexed="63"/>
      </left>
      <right style="medium"/>
      <top/>
      <bottom/>
    </border>
    <border>
      <left>
        <color indexed="63"/>
      </left>
      <right style="medium"/>
      <top>
        <color indexed="63"/>
      </top>
      <bottom style="medium"/>
    </border>
  </borders>
  <cellStyleXfs count="1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4" fontId="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7" fillId="32" borderId="0" applyNumberFormat="0" applyBorder="0" applyAlignment="0" applyProtection="0"/>
  </cellStyleXfs>
  <cellXfs count="628">
    <xf numFmtId="0" fontId="0" fillId="0" borderId="0" xfId="0" applyFont="1" applyAlignment="1">
      <alignment/>
    </xf>
    <xf numFmtId="0" fontId="0" fillId="0" borderId="0" xfId="54">
      <alignment/>
      <protection/>
    </xf>
    <xf numFmtId="0" fontId="2" fillId="33" borderId="10" xfId="54" applyFont="1" applyFill="1" applyBorder="1" applyAlignment="1">
      <alignment horizontal="center" vertical="center" wrapText="1"/>
      <protection/>
    </xf>
    <xf numFmtId="0" fontId="4" fillId="34" borderId="11" xfId="54" applyFont="1" applyFill="1" applyBorder="1" applyAlignment="1">
      <alignment horizontal="center" vertical="center" textRotation="90" wrapText="1"/>
      <protection/>
    </xf>
    <xf numFmtId="172" fontId="4" fillId="35" borderId="11" xfId="171" applyNumberFormat="1" applyFont="1" applyFill="1" applyBorder="1" applyAlignment="1">
      <alignment horizontal="center" vertical="center"/>
    </xf>
    <xf numFmtId="173" fontId="4" fillId="35" borderId="11" xfId="171" applyNumberFormat="1" applyFont="1" applyFill="1" applyBorder="1" applyAlignment="1">
      <alignment horizontal="center" vertical="center" wrapText="1"/>
    </xf>
    <xf numFmtId="2" fontId="4" fillId="35" borderId="11" xfId="171" applyNumberFormat="1" applyFont="1" applyFill="1" applyBorder="1" applyAlignment="1">
      <alignment horizontal="center" vertical="center"/>
    </xf>
    <xf numFmtId="16" fontId="3" fillId="34" borderId="11" xfId="54" applyNumberFormat="1" applyFont="1" applyFill="1" applyBorder="1" applyAlignment="1">
      <alignment horizontal="center" vertical="center" textRotation="90" wrapText="1"/>
      <protection/>
    </xf>
    <xf numFmtId="172" fontId="3" fillId="34" borderId="11" xfId="171" applyNumberFormat="1" applyFont="1" applyFill="1" applyBorder="1" applyAlignment="1">
      <alignment horizontal="center" vertical="center" wrapText="1"/>
    </xf>
    <xf numFmtId="172" fontId="3" fillId="0" borderId="11" xfId="171" applyNumberFormat="1" applyFont="1" applyBorder="1" applyAlignment="1">
      <alignment horizontal="center" vertical="center" wrapText="1"/>
    </xf>
    <xf numFmtId="173" fontId="4" fillId="34" borderId="11" xfId="171" applyNumberFormat="1" applyFont="1" applyFill="1" applyBorder="1" applyAlignment="1">
      <alignment horizontal="center" vertical="center" wrapText="1"/>
    </xf>
    <xf numFmtId="2" fontId="4" fillId="34" borderId="11" xfId="171" applyNumberFormat="1" applyFont="1" applyFill="1" applyBorder="1" applyAlignment="1">
      <alignment horizontal="center" vertical="center"/>
    </xf>
    <xf numFmtId="172" fontId="3" fillId="0" borderId="11" xfId="171" applyNumberFormat="1" applyFont="1" applyBorder="1" applyAlignment="1">
      <alignment horizontal="center" vertical="center"/>
    </xf>
    <xf numFmtId="2" fontId="3" fillId="34" borderId="11" xfId="171" applyNumberFormat="1" applyFont="1" applyFill="1" applyBorder="1" applyAlignment="1">
      <alignment horizontal="center" vertical="center"/>
    </xf>
    <xf numFmtId="0" fontId="3" fillId="34" borderId="11" xfId="54" applyFont="1" applyFill="1" applyBorder="1" applyAlignment="1">
      <alignment horizontal="center" vertical="center" textRotation="90" wrapText="1"/>
      <protection/>
    </xf>
    <xf numFmtId="0" fontId="2" fillId="0" borderId="12" xfId="54" applyFont="1" applyBorder="1" applyAlignment="1">
      <alignment horizontal="center" vertical="center" wrapText="1"/>
      <protection/>
    </xf>
    <xf numFmtId="2" fontId="4" fillId="34" borderId="12" xfId="171" applyNumberFormat="1" applyFont="1" applyFill="1" applyBorder="1" applyAlignment="1">
      <alignment horizontal="center" vertical="center"/>
    </xf>
    <xf numFmtId="2" fontId="4" fillId="34" borderId="13" xfId="171" applyNumberFormat="1" applyFont="1" applyFill="1" applyBorder="1" applyAlignment="1">
      <alignment horizontal="center" vertical="center"/>
    </xf>
    <xf numFmtId="49" fontId="2" fillId="33" borderId="10" xfId="54" applyNumberFormat="1" applyFont="1" applyFill="1" applyBorder="1" applyAlignment="1">
      <alignment horizontal="center" vertical="center" wrapText="1"/>
      <protection/>
    </xf>
    <xf numFmtId="0" fontId="2" fillId="0" borderId="0" xfId="0" applyFont="1" applyAlignment="1">
      <alignment vertical="top"/>
    </xf>
    <xf numFmtId="0" fontId="2" fillId="0" borderId="0" xfId="0" applyFont="1" applyAlignment="1">
      <alignment vertical="center"/>
    </xf>
    <xf numFmtId="2" fontId="4" fillId="34" borderId="10" xfId="171" applyNumberFormat="1" applyFont="1" applyFill="1" applyBorder="1" applyAlignment="1">
      <alignment horizontal="center" vertical="center"/>
    </xf>
    <xf numFmtId="0" fontId="3" fillId="34" borderId="12" xfId="54" applyFont="1" applyFill="1" applyBorder="1" applyAlignment="1">
      <alignment horizontal="center" vertical="center"/>
      <protection/>
    </xf>
    <xf numFmtId="0" fontId="10" fillId="0" borderId="0" xfId="0" applyFont="1" applyAlignment="1">
      <alignment/>
    </xf>
    <xf numFmtId="0" fontId="2" fillId="0" borderId="10" xfId="54" applyFont="1" applyBorder="1" applyAlignment="1">
      <alignment horizontal="center" vertical="center" wrapText="1"/>
      <protection/>
    </xf>
    <xf numFmtId="0" fontId="2" fillId="0" borderId="13" xfId="54" applyFont="1" applyBorder="1" applyAlignment="1">
      <alignment horizontal="center" vertical="center" wrapText="1"/>
      <protection/>
    </xf>
    <xf numFmtId="0" fontId="3" fillId="36" borderId="11" xfId="54" applyFont="1" applyFill="1" applyBorder="1" applyAlignment="1">
      <alignment horizontal="center" vertical="center" wrapText="1"/>
      <protection/>
    </xf>
    <xf numFmtId="0" fontId="0" fillId="36" borderId="0" xfId="0" applyFill="1" applyAlignment="1">
      <alignment/>
    </xf>
    <xf numFmtId="175" fontId="11" fillId="36" borderId="0" xfId="0" applyNumberFormat="1" applyFont="1" applyFill="1" applyAlignment="1">
      <alignment/>
    </xf>
    <xf numFmtId="0" fontId="11" fillId="36" borderId="0" xfId="0" applyFont="1" applyFill="1" applyAlignment="1">
      <alignment/>
    </xf>
    <xf numFmtId="0" fontId="2" fillId="36" borderId="0" xfId="0" applyFont="1" applyFill="1" applyAlignment="1">
      <alignment vertical="center"/>
    </xf>
    <xf numFmtId="0" fontId="12" fillId="36" borderId="0" xfId="0" applyFont="1" applyFill="1" applyAlignment="1">
      <alignment/>
    </xf>
    <xf numFmtId="0" fontId="13" fillId="36" borderId="0" xfId="0" applyFont="1" applyFill="1" applyAlignment="1">
      <alignment/>
    </xf>
    <xf numFmtId="0" fontId="13" fillId="36" borderId="0" xfId="54" applyFont="1" applyFill="1">
      <alignment/>
      <protection/>
    </xf>
    <xf numFmtId="0" fontId="12" fillId="36" borderId="0" xfId="54" applyFont="1" applyFill="1">
      <alignment/>
      <protection/>
    </xf>
    <xf numFmtId="0" fontId="2" fillId="36" borderId="11" xfId="109" applyFont="1" applyFill="1" applyBorder="1" applyAlignment="1">
      <alignment horizontal="center" vertical="center" wrapText="1"/>
      <protection/>
    </xf>
    <xf numFmtId="0" fontId="3" fillId="36" borderId="11" xfId="109" applyFont="1" applyFill="1" applyBorder="1" applyAlignment="1">
      <alignment horizontal="center" vertical="center" wrapText="1"/>
      <protection/>
    </xf>
    <xf numFmtId="0" fontId="2" fillId="36" borderId="11" xfId="109" applyFont="1" applyFill="1" applyBorder="1" applyAlignment="1">
      <alignment horizontal="center" vertical="center" wrapText="1"/>
      <protection/>
    </xf>
    <xf numFmtId="0" fontId="2" fillId="36" borderId="14" xfId="109" applyFont="1" applyFill="1" applyBorder="1" applyAlignment="1">
      <alignment horizontal="center" vertical="center" wrapText="1"/>
      <protection/>
    </xf>
    <xf numFmtId="0" fontId="2" fillId="36" borderId="15" xfId="109" applyFont="1" applyFill="1" applyBorder="1" applyAlignment="1">
      <alignment horizontal="center" vertical="center" wrapText="1"/>
      <protection/>
    </xf>
    <xf numFmtId="0" fontId="2" fillId="36" borderId="0" xfId="109" applyFont="1" applyFill="1" applyBorder="1" applyAlignment="1">
      <alignment horizontal="center" vertical="center" wrapText="1"/>
      <protection/>
    </xf>
    <xf numFmtId="0" fontId="68" fillId="36" borderId="0" xfId="54" applyFont="1" applyFill="1" applyBorder="1">
      <alignment/>
      <protection/>
    </xf>
    <xf numFmtId="0" fontId="68" fillId="36" borderId="0" xfId="54" applyFont="1" applyFill="1" applyBorder="1">
      <alignment/>
      <protection/>
    </xf>
    <xf numFmtId="0" fontId="68" fillId="36" borderId="0" xfId="54" applyFont="1" applyFill="1">
      <alignment/>
      <protection/>
    </xf>
    <xf numFmtId="0" fontId="68" fillId="36" borderId="0" xfId="54" applyFont="1" applyFill="1">
      <alignment/>
      <protection/>
    </xf>
    <xf numFmtId="0" fontId="66" fillId="36" borderId="0" xfId="0" applyFont="1" applyFill="1" applyAlignment="1">
      <alignment/>
    </xf>
    <xf numFmtId="0" fontId="66" fillId="0" borderId="0" xfId="0" applyFont="1" applyFill="1" applyAlignment="1">
      <alignment/>
    </xf>
    <xf numFmtId="0" fontId="18" fillId="36" borderId="0" xfId="0" applyFont="1" applyFill="1" applyAlignment="1">
      <alignment/>
    </xf>
    <xf numFmtId="0" fontId="7" fillId="36" borderId="0" xfId="0" applyFont="1" applyFill="1" applyAlignment="1">
      <alignment/>
    </xf>
    <xf numFmtId="0" fontId="3" fillId="36" borderId="16" xfId="109" applyFont="1" applyFill="1" applyBorder="1" applyAlignment="1">
      <alignment horizontal="center" vertical="center" wrapText="1"/>
      <protection/>
    </xf>
    <xf numFmtId="0" fontId="66" fillId="0" borderId="17" xfId="0" applyFont="1" applyFill="1" applyBorder="1" applyAlignment="1">
      <alignment/>
    </xf>
    <xf numFmtId="0" fontId="66" fillId="0" borderId="0" xfId="0" applyFont="1" applyFill="1" applyBorder="1" applyAlignment="1">
      <alignment/>
    </xf>
    <xf numFmtId="0" fontId="66" fillId="0" borderId="18" xfId="0" applyFont="1" applyFill="1" applyBorder="1" applyAlignment="1">
      <alignment/>
    </xf>
    <xf numFmtId="0" fontId="69" fillId="36" borderId="0" xfId="0" applyFont="1" applyFill="1" applyAlignment="1">
      <alignment/>
    </xf>
    <xf numFmtId="0" fontId="4" fillId="0" borderId="11" xfId="172" applyNumberFormat="1" applyFont="1" applyFill="1" applyBorder="1" applyAlignment="1">
      <alignment horizontal="center" vertical="center" wrapText="1"/>
    </xf>
    <xf numFmtId="0" fontId="3" fillId="0" borderId="14" xfId="172" applyNumberFormat="1" applyFont="1" applyFill="1" applyBorder="1" applyAlignment="1">
      <alignment horizontal="center" vertical="center" wrapText="1"/>
    </xf>
    <xf numFmtId="0" fontId="3" fillId="0" borderId="11" xfId="172" applyNumberFormat="1" applyFont="1" applyFill="1" applyBorder="1" applyAlignment="1">
      <alignment horizontal="center" vertical="center" wrapText="1"/>
    </xf>
    <xf numFmtId="2" fontId="3" fillId="0" borderId="11" xfId="172" applyNumberFormat="1" applyFont="1" applyFill="1" applyBorder="1" applyAlignment="1">
      <alignment horizontal="center" vertical="center" wrapText="1"/>
    </xf>
    <xf numFmtId="0" fontId="4" fillId="0" borderId="11" xfId="54" applyFont="1" applyFill="1" applyBorder="1" applyAlignment="1">
      <alignment horizontal="center" vertical="center" textRotation="90" wrapText="1"/>
      <protection/>
    </xf>
    <xf numFmtId="175" fontId="4" fillId="0" borderId="11" xfId="172" applyNumberFormat="1" applyFont="1" applyFill="1" applyBorder="1" applyAlignment="1">
      <alignment horizontal="center" vertical="center" wrapText="1"/>
    </xf>
    <xf numFmtId="2" fontId="4" fillId="0" borderId="11" xfId="172" applyNumberFormat="1" applyFont="1" applyFill="1" applyBorder="1" applyAlignment="1">
      <alignment horizontal="center" vertical="center" wrapText="1"/>
    </xf>
    <xf numFmtId="0" fontId="3" fillId="0" borderId="11" xfId="109" applyFont="1" applyFill="1" applyBorder="1" applyAlignment="1">
      <alignment horizontal="left" vertical="center" wrapText="1"/>
      <protection/>
    </xf>
    <xf numFmtId="0" fontId="3" fillId="0" borderId="11" xfId="109" applyFont="1" applyFill="1" applyBorder="1" applyAlignment="1">
      <alignment horizontal="center" vertical="center" wrapText="1"/>
      <protection/>
    </xf>
    <xf numFmtId="16" fontId="3" fillId="0" borderId="11" xfId="54" applyNumberFormat="1" applyFont="1" applyFill="1" applyBorder="1" applyAlignment="1">
      <alignment horizontal="center" vertical="center" textRotation="90" wrapText="1"/>
      <protection/>
    </xf>
    <xf numFmtId="175" fontId="3" fillId="0" borderId="11" xfId="54" applyNumberFormat="1" applyFont="1" applyFill="1" applyBorder="1" applyAlignment="1">
      <alignment horizontal="center" vertical="center" wrapText="1"/>
      <protection/>
    </xf>
    <xf numFmtId="0" fontId="3" fillId="0" borderId="11" xfId="54" applyNumberFormat="1" applyFont="1" applyFill="1" applyBorder="1" applyAlignment="1">
      <alignment horizontal="left" vertical="top" wrapText="1"/>
      <protection/>
    </xf>
    <xf numFmtId="173" fontId="3" fillId="0" borderId="11" xfId="54" applyNumberFormat="1" applyFont="1" applyFill="1" applyBorder="1" applyAlignment="1">
      <alignment horizontal="center" vertical="center" wrapText="1"/>
      <protection/>
    </xf>
    <xf numFmtId="0" fontId="3" fillId="0" borderId="19" xfId="109" applyFont="1" applyFill="1" applyBorder="1" applyAlignment="1">
      <alignment horizontal="left" vertical="center" wrapText="1"/>
      <protection/>
    </xf>
    <xf numFmtId="2" fontId="19" fillId="0" borderId="11" xfId="0" applyNumberFormat="1" applyFont="1" applyBorder="1" applyAlignment="1">
      <alignment horizontal="center" vertical="center" wrapText="1"/>
    </xf>
    <xf numFmtId="0" fontId="3" fillId="0" borderId="11" xfId="54" applyFont="1" applyFill="1" applyBorder="1" applyAlignment="1">
      <alignment horizontal="center" vertical="center" textRotation="90" wrapText="1"/>
      <protection/>
    </xf>
    <xf numFmtId="0" fontId="70" fillId="36" borderId="14" xfId="54" applyFont="1" applyFill="1" applyBorder="1" applyAlignment="1">
      <alignment horizontal="center" vertical="center" textRotation="90" wrapText="1"/>
      <protection/>
    </xf>
    <xf numFmtId="175" fontId="70" fillId="36" borderId="11" xfId="171" applyNumberFormat="1" applyFont="1" applyFill="1" applyBorder="1" applyAlignment="1">
      <alignment horizontal="center" vertical="center" wrapText="1"/>
    </xf>
    <xf numFmtId="0" fontId="70" fillId="36" borderId="20" xfId="171" applyNumberFormat="1" applyFont="1" applyFill="1" applyBorder="1" applyAlignment="1">
      <alignment horizontal="center" vertical="center" wrapText="1"/>
    </xf>
    <xf numFmtId="16" fontId="71" fillId="36" borderId="14" xfId="54" applyNumberFormat="1" applyFont="1" applyFill="1" applyBorder="1" applyAlignment="1">
      <alignment horizontal="center" vertical="center" textRotation="90" wrapText="1"/>
      <protection/>
    </xf>
    <xf numFmtId="175" fontId="71" fillId="36" borderId="11" xfId="54" applyNumberFormat="1" applyFont="1" applyFill="1" applyBorder="1" applyAlignment="1">
      <alignment horizontal="center" vertical="center" wrapText="1"/>
      <protection/>
    </xf>
    <xf numFmtId="0" fontId="71" fillId="36" borderId="14" xfId="54" applyFont="1" applyFill="1" applyBorder="1" applyAlignment="1">
      <alignment horizontal="center" vertical="center" textRotation="90" wrapText="1"/>
      <protection/>
    </xf>
    <xf numFmtId="0" fontId="66" fillId="36" borderId="17" xfId="0" applyFont="1" applyFill="1" applyBorder="1" applyAlignment="1">
      <alignment/>
    </xf>
    <xf numFmtId="0" fontId="66" fillId="36" borderId="0" xfId="0" applyFont="1" applyFill="1" applyBorder="1" applyAlignment="1">
      <alignment/>
    </xf>
    <xf numFmtId="0" fontId="66" fillId="36" borderId="21" xfId="0" applyFont="1" applyFill="1" applyBorder="1" applyAlignment="1">
      <alignment/>
    </xf>
    <xf numFmtId="0" fontId="66" fillId="36" borderId="22" xfId="0" applyFont="1" applyFill="1" applyBorder="1" applyAlignment="1">
      <alignment/>
    </xf>
    <xf numFmtId="0" fontId="70" fillId="36" borderId="11" xfId="171" applyNumberFormat="1" applyFont="1" applyFill="1" applyBorder="1" applyAlignment="1">
      <alignment horizontal="center" vertical="center" wrapText="1"/>
    </xf>
    <xf numFmtId="0" fontId="71" fillId="0" borderId="11" xfId="54" applyFont="1" applyFill="1" applyBorder="1" applyAlignment="1">
      <alignment horizontal="center" vertical="center" wrapText="1"/>
      <protection/>
    </xf>
    <xf numFmtId="0" fontId="66" fillId="36" borderId="23" xfId="0" applyFont="1" applyFill="1" applyBorder="1" applyAlignment="1">
      <alignment/>
    </xf>
    <xf numFmtId="0" fontId="71" fillId="36" borderId="11" xfId="171" applyNumberFormat="1" applyFont="1" applyFill="1" applyBorder="1" applyAlignment="1">
      <alignment vertical="top" wrapText="1"/>
    </xf>
    <xf numFmtId="0" fontId="70" fillId="36" borderId="24" xfId="171" applyNumberFormat="1" applyFont="1" applyFill="1" applyBorder="1" applyAlignment="1">
      <alignment horizontal="center" vertical="center" wrapText="1"/>
    </xf>
    <xf numFmtId="0" fontId="71" fillId="0" borderId="11" xfId="109" applyFont="1" applyFill="1" applyBorder="1" applyAlignment="1">
      <alignment horizontal="center" vertical="center" wrapText="1"/>
      <protection/>
    </xf>
    <xf numFmtId="16" fontId="71" fillId="0" borderId="14" xfId="54" applyNumberFormat="1" applyFont="1" applyFill="1" applyBorder="1" applyAlignment="1">
      <alignment horizontal="center" vertical="center" textRotation="90" wrapText="1"/>
      <protection/>
    </xf>
    <xf numFmtId="175" fontId="71" fillId="0" borderId="11" xfId="54" applyNumberFormat="1" applyFont="1" applyFill="1" applyBorder="1" applyAlignment="1">
      <alignment horizontal="center" vertical="center" wrapText="1"/>
      <protection/>
    </xf>
    <xf numFmtId="0" fontId="66" fillId="0" borderId="11" xfId="0" applyFont="1" applyFill="1" applyBorder="1" applyAlignment="1">
      <alignment/>
    </xf>
    <xf numFmtId="0" fontId="71" fillId="0" borderId="11" xfId="109" applyFont="1" applyFill="1" applyBorder="1" applyAlignment="1">
      <alignment horizontal="left" vertical="center" wrapText="1"/>
      <protection/>
    </xf>
    <xf numFmtId="0" fontId="66" fillId="0" borderId="11" xfId="0" applyFont="1" applyBorder="1" applyAlignment="1">
      <alignment/>
    </xf>
    <xf numFmtId="0" fontId="66" fillId="0" borderId="11" xfId="0" applyFont="1" applyBorder="1" applyAlignment="1">
      <alignment/>
    </xf>
    <xf numFmtId="0" fontId="66" fillId="36" borderId="24" xfId="0" applyFont="1" applyFill="1" applyBorder="1" applyAlignment="1">
      <alignment/>
    </xf>
    <xf numFmtId="0" fontId="66" fillId="36" borderId="19" xfId="0" applyFont="1" applyFill="1" applyBorder="1" applyAlignment="1">
      <alignment/>
    </xf>
    <xf numFmtId="0" fontId="66" fillId="36" borderId="25" xfId="0" applyFont="1" applyFill="1" applyBorder="1" applyAlignment="1">
      <alignment/>
    </xf>
    <xf numFmtId="0" fontId="66" fillId="0" borderId="11" xfId="0" applyFont="1" applyBorder="1" applyAlignment="1">
      <alignment horizontal="center"/>
    </xf>
    <xf numFmtId="0" fontId="71" fillId="0" borderId="26" xfId="54" applyFont="1" applyFill="1" applyBorder="1" applyAlignment="1">
      <alignment horizontal="left" vertical="top" wrapText="1"/>
      <protection/>
    </xf>
    <xf numFmtId="0" fontId="66" fillId="0" borderId="21" xfId="0" applyFont="1" applyFill="1" applyBorder="1" applyAlignment="1">
      <alignment/>
    </xf>
    <xf numFmtId="0" fontId="71" fillId="0" borderId="27" xfId="54" applyFont="1" applyFill="1" applyBorder="1" applyAlignment="1">
      <alignment horizontal="left" vertical="top" wrapText="1"/>
      <protection/>
    </xf>
    <xf numFmtId="0" fontId="66" fillId="36" borderId="11" xfId="0" applyFont="1" applyFill="1" applyBorder="1" applyAlignment="1">
      <alignment/>
    </xf>
    <xf numFmtId="0" fontId="70" fillId="36" borderId="28" xfId="171" applyNumberFormat="1" applyFont="1" applyFill="1" applyBorder="1" applyAlignment="1" applyProtection="1">
      <alignment horizontal="center" vertical="center" wrapText="1"/>
      <protection/>
    </xf>
    <xf numFmtId="0" fontId="70" fillId="36" borderId="29" xfId="171" applyNumberFormat="1" applyFont="1" applyFill="1" applyBorder="1" applyAlignment="1" applyProtection="1">
      <alignment horizontal="center" vertical="center" wrapText="1"/>
      <protection/>
    </xf>
    <xf numFmtId="0" fontId="66" fillId="36" borderId="21" xfId="0" applyFont="1" applyFill="1" applyBorder="1" applyAlignment="1">
      <alignment/>
    </xf>
    <xf numFmtId="0" fontId="66" fillId="36" borderId="22" xfId="0" applyFont="1" applyFill="1" applyBorder="1" applyAlignment="1">
      <alignment/>
    </xf>
    <xf numFmtId="0" fontId="66" fillId="36" borderId="23" xfId="0" applyFont="1" applyFill="1" applyBorder="1" applyAlignment="1">
      <alignment/>
    </xf>
    <xf numFmtId="0" fontId="66" fillId="36" borderId="17" xfId="0" applyFont="1" applyFill="1" applyBorder="1" applyAlignment="1">
      <alignment/>
    </xf>
    <xf numFmtId="0" fontId="66" fillId="36" borderId="0" xfId="0" applyFont="1" applyFill="1" applyBorder="1" applyAlignment="1">
      <alignment/>
    </xf>
    <xf numFmtId="0" fontId="66" fillId="36" borderId="18" xfId="0" applyFont="1" applyFill="1" applyBorder="1" applyAlignment="1">
      <alignment/>
    </xf>
    <xf numFmtId="0" fontId="71" fillId="0" borderId="11" xfId="0" applyFont="1" applyBorder="1" applyAlignment="1">
      <alignment wrapText="1"/>
    </xf>
    <xf numFmtId="0" fontId="70" fillId="0" borderId="11" xfId="172" applyNumberFormat="1" applyFont="1" applyFill="1" applyBorder="1" applyAlignment="1">
      <alignment horizontal="center" vertical="top" wrapText="1"/>
    </xf>
    <xf numFmtId="0" fontId="72" fillId="0" borderId="11" xfId="0" applyFont="1" applyFill="1" applyBorder="1" applyAlignment="1">
      <alignment horizontal="center" vertical="top"/>
    </xf>
    <xf numFmtId="175" fontId="70" fillId="0" borderId="11" xfId="172" applyNumberFormat="1" applyFont="1" applyFill="1" applyBorder="1" applyAlignment="1">
      <alignment horizontal="center" vertical="top" wrapText="1"/>
    </xf>
    <xf numFmtId="0" fontId="68" fillId="0" borderId="11" xfId="54" applyFont="1" applyFill="1" applyBorder="1" applyAlignment="1">
      <alignment horizontal="center" vertical="top"/>
      <protection/>
    </xf>
    <xf numFmtId="0" fontId="71" fillId="0" borderId="11" xfId="54" applyFont="1" applyFill="1" applyBorder="1" applyAlignment="1">
      <alignment horizontal="center" vertical="top" wrapText="1"/>
      <protection/>
    </xf>
    <xf numFmtId="0" fontId="66" fillId="0" borderId="21" xfId="0" applyFont="1" applyFill="1" applyBorder="1" applyAlignment="1">
      <alignment/>
    </xf>
    <xf numFmtId="0" fontId="66" fillId="0" borderId="22" xfId="0" applyFont="1" applyFill="1" applyBorder="1" applyAlignment="1">
      <alignment/>
    </xf>
    <xf numFmtId="0" fontId="66" fillId="0" borderId="23" xfId="0" applyFont="1" applyFill="1" applyBorder="1" applyAlignment="1">
      <alignment/>
    </xf>
    <xf numFmtId="0" fontId="66" fillId="0" borderId="0" xfId="0" applyFont="1" applyAlignment="1">
      <alignment/>
    </xf>
    <xf numFmtId="0" fontId="66" fillId="0" borderId="0" xfId="0" applyFont="1" applyAlignment="1">
      <alignment horizontal="center"/>
    </xf>
    <xf numFmtId="0" fontId="19" fillId="0" borderId="0" xfId="0" applyFont="1" applyAlignment="1">
      <alignment/>
    </xf>
    <xf numFmtId="0" fontId="73" fillId="0" borderId="30" xfId="0" applyFont="1" applyBorder="1" applyAlignment="1">
      <alignment vertical="center" wrapText="1"/>
    </xf>
    <xf numFmtId="0" fontId="3" fillId="0" borderId="11" xfId="54" applyFont="1" applyFill="1" applyBorder="1" applyAlignment="1">
      <alignment horizontal="center" vertical="center" wrapText="1"/>
      <protection/>
    </xf>
    <xf numFmtId="0" fontId="7" fillId="0" borderId="11" xfId="54" applyFont="1" applyFill="1" applyBorder="1" applyAlignment="1">
      <alignment vertical="center"/>
      <protection/>
    </xf>
    <xf numFmtId="0" fontId="73" fillId="0" borderId="31" xfId="0" applyFont="1" applyBorder="1" applyAlignment="1">
      <alignment vertical="center" wrapText="1"/>
    </xf>
    <xf numFmtId="0" fontId="73" fillId="0" borderId="32" xfId="0" applyFont="1" applyBorder="1" applyAlignment="1">
      <alignment horizontal="left" vertical="center" wrapText="1"/>
    </xf>
    <xf numFmtId="0" fontId="73" fillId="0" borderId="31" xfId="0" applyFont="1" applyBorder="1" applyAlignment="1">
      <alignment horizontal="left" vertical="center" wrapText="1"/>
    </xf>
    <xf numFmtId="0" fontId="19" fillId="0" borderId="11" xfId="0" applyFont="1" applyFill="1" applyBorder="1" applyAlignment="1">
      <alignment horizontal="center" vertical="center"/>
    </xf>
    <xf numFmtId="0" fontId="7" fillId="0" borderId="11" xfId="54" applyFont="1" applyFill="1" applyBorder="1" applyAlignment="1">
      <alignment vertical="center"/>
      <protection/>
    </xf>
    <xf numFmtId="0" fontId="8" fillId="0" borderId="31" xfId="0" applyFont="1" applyBorder="1" applyAlignment="1">
      <alignment horizontal="left" vertical="center" wrapText="1"/>
    </xf>
    <xf numFmtId="0" fontId="21" fillId="0" borderId="11" xfId="0" applyFont="1" applyBorder="1" applyAlignment="1">
      <alignment horizontal="left" vertical="center" wrapText="1"/>
    </xf>
    <xf numFmtId="0" fontId="7" fillId="36" borderId="11" xfId="54" applyFont="1" applyFill="1" applyBorder="1">
      <alignment/>
      <protection/>
    </xf>
    <xf numFmtId="16" fontId="3" fillId="36" borderId="14" xfId="54" applyNumberFormat="1" applyFont="1" applyFill="1" applyBorder="1" applyAlignment="1">
      <alignment horizontal="center" vertical="center" textRotation="90" wrapText="1"/>
      <protection/>
    </xf>
    <xf numFmtId="175" fontId="3" fillId="36" borderId="11" xfId="54" applyNumberFormat="1" applyFont="1" applyFill="1" applyBorder="1" applyAlignment="1">
      <alignment horizontal="center" vertical="center" wrapText="1"/>
      <protection/>
    </xf>
    <xf numFmtId="175" fontId="4" fillId="36" borderId="11" xfId="171" applyNumberFormat="1" applyFont="1" applyFill="1" applyBorder="1" applyAlignment="1">
      <alignment horizontal="center" vertical="center" wrapText="1"/>
    </xf>
    <xf numFmtId="0" fontId="4" fillId="36" borderId="20" xfId="171" applyNumberFormat="1" applyFont="1" applyFill="1" applyBorder="1" applyAlignment="1">
      <alignment horizontal="center" vertical="center" wrapText="1"/>
    </xf>
    <xf numFmtId="175" fontId="3" fillId="0" borderId="11" xfId="54" applyNumberFormat="1" applyFont="1" applyFill="1" applyBorder="1" applyAlignment="1">
      <alignment vertical="center" wrapText="1"/>
      <protection/>
    </xf>
    <xf numFmtId="2" fontId="3" fillId="0" borderId="11" xfId="172" applyNumberFormat="1" applyFont="1" applyFill="1" applyBorder="1" applyAlignment="1">
      <alignment horizontal="left" vertical="center" wrapText="1"/>
    </xf>
    <xf numFmtId="1" fontId="19" fillId="0" borderId="11" xfId="157" applyNumberFormat="1" applyFont="1" applyBorder="1" applyAlignment="1">
      <alignment horizontal="center" vertical="center" wrapText="1"/>
    </xf>
    <xf numFmtId="2" fontId="19" fillId="0" borderId="11" xfId="0" applyNumberFormat="1" applyFont="1" applyBorder="1" applyAlignment="1">
      <alignment horizontal="center" vertical="center" wrapText="1"/>
    </xf>
    <xf numFmtId="2" fontId="19" fillId="0" borderId="11" xfId="0" applyNumberFormat="1" applyFont="1" applyBorder="1" applyAlignment="1">
      <alignment/>
    </xf>
    <xf numFmtId="0" fontId="19" fillId="0" borderId="11" xfId="0" applyFont="1" applyBorder="1" applyAlignment="1">
      <alignment/>
    </xf>
    <xf numFmtId="16" fontId="3" fillId="0" borderId="10" xfId="54" applyNumberFormat="1" applyFont="1" applyFill="1" applyBorder="1" applyAlignment="1">
      <alignment horizontal="center" vertical="center" textRotation="90" wrapText="1"/>
      <protection/>
    </xf>
    <xf numFmtId="175" fontId="3" fillId="0" borderId="10" xfId="54" applyNumberFormat="1" applyFont="1" applyFill="1" applyBorder="1" applyAlignment="1">
      <alignment horizontal="center" vertical="center" wrapText="1"/>
      <protection/>
    </xf>
    <xf numFmtId="175" fontId="4" fillId="0" borderId="10" xfId="172" applyNumberFormat="1" applyFont="1" applyFill="1" applyBorder="1" applyAlignment="1">
      <alignment horizontal="center" vertical="center" wrapText="1"/>
    </xf>
    <xf numFmtId="0" fontId="4" fillId="0" borderId="10" xfId="172" applyNumberFormat="1" applyFont="1" applyFill="1" applyBorder="1" applyAlignment="1">
      <alignment horizontal="center" vertical="center" wrapText="1"/>
    </xf>
    <xf numFmtId="2" fontId="19" fillId="0" borderId="11" xfId="0" applyNumberFormat="1" applyFont="1" applyBorder="1" applyAlignment="1">
      <alignment horizontal="center" vertical="top"/>
    </xf>
    <xf numFmtId="0" fontId="19" fillId="0" borderId="11" xfId="0" applyFont="1" applyBorder="1" applyAlignment="1">
      <alignment vertical="top" wrapText="1"/>
    </xf>
    <xf numFmtId="0" fontId="4" fillId="36" borderId="11" xfId="171" applyNumberFormat="1" applyFont="1" applyFill="1" applyBorder="1" applyAlignment="1">
      <alignment vertical="top" wrapText="1"/>
    </xf>
    <xf numFmtId="0" fontId="4" fillId="36" borderId="14" xfId="54" applyFont="1" applyFill="1" applyBorder="1" applyAlignment="1">
      <alignment horizontal="center" vertical="center" textRotation="90" wrapText="1"/>
      <protection/>
    </xf>
    <xf numFmtId="0" fontId="4" fillId="36" borderId="11" xfId="171" applyNumberFormat="1" applyFont="1" applyFill="1" applyBorder="1" applyAlignment="1">
      <alignment horizontal="center" vertical="center" wrapText="1"/>
    </xf>
    <xf numFmtId="43" fontId="4" fillId="36" borderId="20" xfId="171" applyNumberFormat="1" applyFont="1" applyFill="1" applyBorder="1" applyAlignment="1">
      <alignment horizontal="center" vertical="center" wrapText="1"/>
    </xf>
    <xf numFmtId="0" fontId="4" fillId="0" borderId="11" xfId="172" applyNumberFormat="1" applyFont="1" applyFill="1" applyBorder="1" applyAlignment="1">
      <alignment vertical="top" wrapText="1"/>
    </xf>
    <xf numFmtId="175" fontId="22" fillId="0" borderId="11" xfId="54" applyNumberFormat="1" applyFont="1" applyFill="1" applyBorder="1" applyAlignment="1">
      <alignment horizontal="center" vertical="center" wrapText="1"/>
      <protection/>
    </xf>
    <xf numFmtId="0" fontId="4" fillId="0" borderId="14" xfId="54" applyFont="1" applyFill="1" applyBorder="1" applyAlignment="1">
      <alignment horizontal="center" vertical="center" textRotation="90" wrapText="1"/>
      <protection/>
    </xf>
    <xf numFmtId="16" fontId="3" fillId="0" borderId="14" xfId="54" applyNumberFormat="1" applyFont="1" applyFill="1" applyBorder="1" applyAlignment="1">
      <alignment horizontal="center" vertical="center" textRotation="90" wrapText="1"/>
      <protection/>
    </xf>
    <xf numFmtId="0" fontId="3" fillId="0" borderId="14" xfId="54" applyFont="1" applyFill="1" applyBorder="1" applyAlignment="1">
      <alignment horizontal="center" vertical="center" textRotation="90" wrapText="1"/>
      <protection/>
    </xf>
    <xf numFmtId="0" fontId="3" fillId="0" borderId="11" xfId="54" applyFont="1" applyFill="1" applyBorder="1" applyAlignment="1">
      <alignment vertical="center" wrapText="1"/>
      <protection/>
    </xf>
    <xf numFmtId="2" fontId="3" fillId="0" borderId="11" xfId="54" applyNumberFormat="1" applyFont="1" applyFill="1" applyBorder="1" applyAlignment="1">
      <alignment vertical="center"/>
      <protection/>
    </xf>
    <xf numFmtId="0" fontId="3" fillId="0" borderId="11" xfId="54" applyFont="1" applyFill="1" applyBorder="1" applyAlignment="1">
      <alignment vertical="center"/>
      <protection/>
    </xf>
    <xf numFmtId="0" fontId="3" fillId="0" borderId="11" xfId="0" applyFont="1" applyBorder="1" applyAlignment="1">
      <alignment wrapText="1"/>
    </xf>
    <xf numFmtId="0" fontId="3" fillId="0" borderId="11" xfId="0" applyFont="1" applyBorder="1" applyAlignment="1">
      <alignment horizontal="justify"/>
    </xf>
    <xf numFmtId="2" fontId="7" fillId="0" borderId="11" xfId="54" applyNumberFormat="1" applyFont="1" applyFill="1" applyBorder="1">
      <alignment/>
      <protection/>
    </xf>
    <xf numFmtId="2" fontId="3" fillId="0" borderId="11" xfId="54" applyNumberFormat="1" applyFont="1" applyFill="1" applyBorder="1" applyAlignment="1">
      <alignment horizontal="center" vertical="top" wrapText="1"/>
      <protection/>
    </xf>
    <xf numFmtId="0" fontId="4" fillId="0" borderId="11" xfId="172" applyNumberFormat="1" applyFont="1" applyFill="1" applyBorder="1" applyAlignment="1">
      <alignment horizontal="center" vertical="top" wrapText="1"/>
    </xf>
    <xf numFmtId="0" fontId="3" fillId="0" borderId="11" xfId="0" applyFont="1" applyFill="1" applyBorder="1" applyAlignment="1">
      <alignment horizontal="center" vertical="center"/>
    </xf>
    <xf numFmtId="173"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3" fontId="3" fillId="0" borderId="11" xfId="0" applyNumberFormat="1" applyFont="1" applyFill="1" applyBorder="1" applyAlignment="1">
      <alignment horizontal="center" vertical="center"/>
    </xf>
    <xf numFmtId="0" fontId="3" fillId="0" borderId="11" xfId="42" applyFont="1" applyFill="1" applyBorder="1" applyAlignment="1" applyProtection="1">
      <alignment horizontal="center" vertical="center"/>
      <protection/>
    </xf>
    <xf numFmtId="173" fontId="7" fillId="0" borderId="20" xfId="54" applyNumberFormat="1" applyFont="1" applyFill="1" applyBorder="1" applyAlignment="1">
      <alignment horizontal="center" vertical="center"/>
      <protection/>
    </xf>
    <xf numFmtId="173" fontId="4" fillId="0" borderId="33" xfId="54" applyNumberFormat="1" applyFont="1" applyFill="1" applyBorder="1" applyAlignment="1">
      <alignment horizontal="center" vertical="center" wrapText="1"/>
      <protection/>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36" borderId="11" xfId="53" applyNumberFormat="1" applyFont="1" applyFill="1" applyBorder="1" applyAlignment="1">
      <alignment horizontal="left" vertical="center" wrapText="1"/>
      <protection/>
    </xf>
    <xf numFmtId="0" fontId="12" fillId="0" borderId="11" xfId="54" applyFont="1" applyFill="1" applyBorder="1" applyAlignment="1">
      <alignment horizontal="center" vertical="center"/>
      <protection/>
    </xf>
    <xf numFmtId="0" fontId="12" fillId="0" borderId="11" xfId="54" applyFont="1" applyFill="1" applyBorder="1" applyAlignment="1">
      <alignment horizontal="center" vertical="top"/>
      <protection/>
    </xf>
    <xf numFmtId="0" fontId="24" fillId="36" borderId="11" xfId="0" applyFont="1" applyFill="1" applyBorder="1" applyAlignment="1">
      <alignment horizontal="left" wrapText="1"/>
    </xf>
    <xf numFmtId="0" fontId="23" fillId="36" borderId="11" xfId="0" applyFont="1" applyFill="1" applyBorder="1" applyAlignment="1">
      <alignment horizontal="left" wrapText="1"/>
    </xf>
    <xf numFmtId="0" fontId="19" fillId="0" borderId="11" xfId="0" applyFont="1" applyFill="1" applyBorder="1" applyAlignment="1">
      <alignment/>
    </xf>
    <xf numFmtId="0" fontId="23" fillId="0" borderId="11" xfId="0" applyFont="1" applyBorder="1" applyAlignment="1">
      <alignment horizontal="center" vertical="center" wrapText="1"/>
    </xf>
    <xf numFmtId="0" fontId="4" fillId="36" borderId="11" xfId="54" applyNumberFormat="1" applyFont="1" applyFill="1" applyBorder="1" applyAlignment="1">
      <alignment horizontal="left" vertical="top" wrapText="1"/>
      <protection/>
    </xf>
    <xf numFmtId="175" fontId="4" fillId="36" borderId="11" xfId="172" applyNumberFormat="1" applyFont="1" applyFill="1" applyBorder="1" applyAlignment="1">
      <alignment horizontal="center" vertical="center" wrapText="1"/>
    </xf>
    <xf numFmtId="43" fontId="4" fillId="36" borderId="20" xfId="172" applyNumberFormat="1" applyFont="1" applyFill="1" applyBorder="1" applyAlignment="1">
      <alignment horizontal="center" vertical="center" wrapText="1"/>
    </xf>
    <xf numFmtId="0" fontId="4" fillId="36" borderId="20" xfId="172" applyNumberFormat="1" applyFont="1" applyFill="1" applyBorder="1" applyAlignment="1">
      <alignment horizontal="center" vertical="center" wrapText="1"/>
    </xf>
    <xf numFmtId="0" fontId="3" fillId="36" borderId="14" xfId="54" applyFont="1" applyFill="1" applyBorder="1" applyAlignment="1">
      <alignment horizontal="center" vertical="center" textRotation="90" wrapText="1"/>
      <protection/>
    </xf>
    <xf numFmtId="0" fontId="19" fillId="36" borderId="24" xfId="0" applyFont="1" applyFill="1" applyBorder="1" applyAlignment="1">
      <alignment/>
    </xf>
    <xf numFmtId="0" fontId="19" fillId="36" borderId="19" xfId="0" applyFont="1" applyFill="1" applyBorder="1" applyAlignment="1">
      <alignment/>
    </xf>
    <xf numFmtId="0" fontId="19" fillId="36" borderId="25" xfId="0" applyFont="1" applyFill="1" applyBorder="1" applyAlignment="1">
      <alignment/>
    </xf>
    <xf numFmtId="0" fontId="4" fillId="36" borderId="11" xfId="172" applyNumberFormat="1" applyFont="1" applyFill="1" applyBorder="1" applyAlignment="1">
      <alignment vertical="top" wrapText="1"/>
    </xf>
    <xf numFmtId="49" fontId="3" fillId="0" borderId="11" xfId="54" applyNumberFormat="1" applyFont="1" applyFill="1" applyBorder="1" applyAlignment="1">
      <alignment horizontal="center" vertical="center" wrapText="1"/>
      <protection/>
    </xf>
    <xf numFmtId="49" fontId="3" fillId="0" borderId="14" xfId="54" applyNumberFormat="1" applyFont="1" applyFill="1" applyBorder="1" applyAlignment="1">
      <alignment horizontal="center" vertical="center" wrapText="1"/>
      <protection/>
    </xf>
    <xf numFmtId="49" fontId="19" fillId="0" borderId="11"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49" fontId="19" fillId="0" borderId="25" xfId="0" applyNumberFormat="1" applyFont="1" applyFill="1" applyBorder="1" applyAlignment="1">
      <alignment horizontal="center" vertical="center"/>
    </xf>
    <xf numFmtId="2" fontId="4" fillId="0" borderId="20" xfId="172" applyNumberFormat="1" applyFont="1" applyFill="1" applyBorder="1" applyAlignment="1">
      <alignment horizontal="center" vertical="center" wrapText="1"/>
    </xf>
    <xf numFmtId="0" fontId="23" fillId="0" borderId="0" xfId="0" applyFont="1" applyAlignment="1">
      <alignment horizontal="left" vertical="top" wrapText="1"/>
    </xf>
    <xf numFmtId="0" fontId="23" fillId="0" borderId="11" xfId="0" applyFont="1" applyBorder="1" applyAlignment="1">
      <alignment horizontal="left" vertical="top" wrapText="1"/>
    </xf>
    <xf numFmtId="49" fontId="23" fillId="0" borderId="14" xfId="0" applyNumberFormat="1" applyFont="1" applyFill="1" applyBorder="1" applyAlignment="1">
      <alignment horizontal="center" vertical="center"/>
    </xf>
    <xf numFmtId="49" fontId="19" fillId="0" borderId="14" xfId="0" applyNumberFormat="1" applyFont="1" applyFill="1" applyBorder="1" applyAlignment="1">
      <alignment horizontal="center" vertical="center"/>
    </xf>
    <xf numFmtId="0" fontId="24" fillId="0" borderId="11" xfId="0" applyFont="1" applyBorder="1" applyAlignment="1">
      <alignment horizontal="left" vertical="top" wrapText="1"/>
    </xf>
    <xf numFmtId="49" fontId="19" fillId="0" borderId="19" xfId="0" applyNumberFormat="1" applyFont="1" applyFill="1" applyBorder="1" applyAlignment="1">
      <alignment horizontal="center" vertical="center"/>
    </xf>
    <xf numFmtId="2" fontId="7" fillId="0" borderId="11" xfId="54" applyNumberFormat="1" applyFont="1" applyFill="1" applyBorder="1" applyAlignment="1">
      <alignment horizontal="center" vertical="center"/>
      <protection/>
    </xf>
    <xf numFmtId="0" fontId="4" fillId="0" borderId="20" xfId="172" applyNumberFormat="1" applyFont="1" applyFill="1" applyBorder="1" applyAlignment="1">
      <alignment horizontal="center" vertical="center" wrapText="1"/>
    </xf>
    <xf numFmtId="0" fontId="3" fillId="0" borderId="34" xfId="54" applyFont="1" applyFill="1" applyBorder="1" applyAlignment="1">
      <alignment horizontal="center" vertical="top" wrapText="1"/>
      <protection/>
    </xf>
    <xf numFmtId="0" fontId="7" fillId="0" borderId="11" xfId="54" applyNumberFormat="1" applyFont="1" applyFill="1" applyBorder="1" applyAlignment="1">
      <alignment horizontal="center" vertical="center"/>
      <protection/>
    </xf>
    <xf numFmtId="0" fontId="7" fillId="0" borderId="11" xfId="54" applyFont="1" applyFill="1" applyBorder="1" applyAlignment="1">
      <alignment horizontal="center" vertical="center"/>
      <protection/>
    </xf>
    <xf numFmtId="2" fontId="19" fillId="0" borderId="0" xfId="0" applyNumberFormat="1" applyFont="1" applyBorder="1" applyAlignment="1">
      <alignment vertical="top"/>
    </xf>
    <xf numFmtId="0" fontId="3" fillId="0" borderId="11" xfId="172" applyNumberFormat="1" applyFont="1" applyFill="1" applyBorder="1" applyAlignment="1">
      <alignment horizontal="left" vertical="top" wrapText="1"/>
    </xf>
    <xf numFmtId="0" fontId="3" fillId="36" borderId="14" xfId="54" applyFont="1" applyFill="1" applyBorder="1" applyAlignment="1">
      <alignment horizontal="center" vertical="center" wrapText="1"/>
      <protection/>
    </xf>
    <xf numFmtId="0" fontId="2" fillId="0" borderId="11" xfId="54" applyNumberFormat="1" applyFont="1" applyFill="1" applyBorder="1" applyAlignment="1">
      <alignment horizontal="left" vertical="top" wrapText="1"/>
      <protection/>
    </xf>
    <xf numFmtId="0" fontId="3" fillId="0" borderId="11" xfId="42" applyFont="1" applyBorder="1" applyAlignment="1" applyProtection="1">
      <alignment wrapText="1"/>
      <protection/>
    </xf>
    <xf numFmtId="0" fontId="4" fillId="0" borderId="11" xfId="172" applyNumberFormat="1" applyFont="1" applyFill="1" applyBorder="1" applyAlignment="1">
      <alignment vertical="center" wrapText="1"/>
    </xf>
    <xf numFmtId="183" fontId="4" fillId="0" borderId="20" xfId="172" applyNumberFormat="1"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4" fillId="37" borderId="35" xfId="54" applyFont="1" applyFill="1" applyBorder="1" applyAlignment="1">
      <alignment horizontal="center" vertical="center" textRotation="90" wrapText="1"/>
      <protection/>
    </xf>
    <xf numFmtId="187" fontId="4" fillId="37" borderId="36" xfId="171" applyNumberFormat="1" applyFont="1" applyFill="1" applyBorder="1" applyAlignment="1" applyProtection="1">
      <alignment horizontal="center" vertical="center" wrapText="1"/>
      <protection/>
    </xf>
    <xf numFmtId="16" fontId="3" fillId="36" borderId="36" xfId="54" applyNumberFormat="1" applyFont="1" applyFill="1" applyBorder="1" applyAlignment="1">
      <alignment horizontal="center" vertical="center" textRotation="90" wrapText="1"/>
      <protection/>
    </xf>
    <xf numFmtId="187" fontId="3" fillId="36" borderId="36" xfId="54" applyNumberFormat="1" applyFont="1" applyFill="1" applyBorder="1" applyAlignment="1">
      <alignment horizontal="center" vertical="center" wrapText="1"/>
      <protection/>
    </xf>
    <xf numFmtId="16" fontId="3" fillId="36" borderId="37" xfId="54" applyNumberFormat="1" applyFont="1" applyFill="1" applyBorder="1" applyAlignment="1">
      <alignment horizontal="center" vertical="center" textRotation="90" wrapText="1"/>
      <protection/>
    </xf>
    <xf numFmtId="0" fontId="4" fillId="37" borderId="36" xfId="171" applyNumberFormat="1" applyFont="1" applyFill="1" applyBorder="1" applyAlignment="1" applyProtection="1">
      <alignment vertical="top" wrapText="1"/>
      <protection/>
    </xf>
    <xf numFmtId="0" fontId="27" fillId="36" borderId="11" xfId="0" applyFont="1" applyFill="1" applyBorder="1" applyAlignment="1">
      <alignment vertical="center"/>
    </xf>
    <xf numFmtId="187" fontId="4" fillId="37" borderId="28" xfId="171" applyNumberFormat="1" applyFont="1" applyFill="1" applyBorder="1" applyAlignment="1" applyProtection="1">
      <alignment horizontal="center" vertical="center" wrapText="1"/>
      <protection/>
    </xf>
    <xf numFmtId="0" fontId="3" fillId="0" borderId="36" xfId="171" applyNumberFormat="1" applyFont="1" applyFill="1" applyBorder="1" applyAlignment="1" applyProtection="1">
      <alignment horizontal="left" vertical="top" wrapText="1"/>
      <protection/>
    </xf>
    <xf numFmtId="0" fontId="3" fillId="0" borderId="36" xfId="54" applyNumberFormat="1" applyFont="1" applyFill="1" applyBorder="1" applyAlignment="1">
      <alignment horizontal="left" vertical="top" wrapText="1"/>
      <protection/>
    </xf>
    <xf numFmtId="0" fontId="3" fillId="0" borderId="35" xfId="54" applyNumberFormat="1" applyFont="1" applyFill="1" applyBorder="1" applyAlignment="1">
      <alignment horizontal="left" vertical="top" wrapText="1"/>
      <protection/>
    </xf>
    <xf numFmtId="0" fontId="19" fillId="36" borderId="11" xfId="0" applyFont="1" applyFill="1" applyBorder="1" applyAlignment="1">
      <alignment vertical="center" wrapText="1"/>
    </xf>
    <xf numFmtId="0" fontId="3" fillId="37" borderId="36" xfId="54" applyFont="1" applyFill="1" applyBorder="1" applyAlignment="1">
      <alignment vertical="center" wrapText="1"/>
      <protection/>
    </xf>
    <xf numFmtId="0" fontId="2" fillId="37" borderId="36" xfId="54" applyFont="1" applyFill="1" applyBorder="1" applyAlignment="1">
      <alignment vertical="center" wrapText="1"/>
      <protection/>
    </xf>
    <xf numFmtId="0" fontId="3" fillId="37" borderId="36" xfId="54" applyFont="1" applyFill="1" applyBorder="1" applyAlignment="1">
      <alignment horizontal="center" vertical="center" wrapText="1"/>
      <protection/>
    </xf>
    <xf numFmtId="0" fontId="3" fillId="38" borderId="36" xfId="54" applyFont="1" applyFill="1" applyBorder="1" applyAlignment="1">
      <alignment vertical="center" wrapText="1"/>
      <protection/>
    </xf>
    <xf numFmtId="0" fontId="3" fillId="0" borderId="38" xfId="54" applyFont="1" applyFill="1" applyBorder="1" applyAlignment="1">
      <alignment horizontal="left" vertical="top" wrapText="1"/>
      <protection/>
    </xf>
    <xf numFmtId="0" fontId="7" fillId="0" borderId="10" xfId="54" applyFont="1" applyFill="1" applyBorder="1" applyAlignment="1">
      <alignment horizontal="center" vertical="top"/>
      <protection/>
    </xf>
    <xf numFmtId="0" fontId="7" fillId="0" borderId="12" xfId="54" applyFont="1" applyFill="1" applyBorder="1" applyAlignment="1">
      <alignment horizontal="center" vertical="top"/>
      <protection/>
    </xf>
    <xf numFmtId="0" fontId="7" fillId="0" borderId="39" xfId="54" applyFont="1" applyFill="1" applyBorder="1" applyAlignment="1">
      <alignment horizontal="center" vertical="top"/>
      <protection/>
    </xf>
    <xf numFmtId="2" fontId="3" fillId="0" borderId="11" xfId="109" applyNumberFormat="1" applyFont="1" applyFill="1" applyBorder="1" applyAlignment="1">
      <alignment horizontal="center" vertical="center" wrapText="1"/>
      <protection/>
    </xf>
    <xf numFmtId="184" fontId="4" fillId="0" borderId="11" xfId="172" applyNumberFormat="1" applyFont="1" applyFill="1" applyBorder="1" applyAlignment="1">
      <alignment horizontal="center" vertical="center" wrapText="1"/>
    </xf>
    <xf numFmtId="0" fontId="19" fillId="0" borderId="33" xfId="0" applyFont="1" applyFill="1" applyBorder="1" applyAlignment="1">
      <alignment/>
    </xf>
    <xf numFmtId="0" fontId="19" fillId="0" borderId="40" xfId="0" applyFont="1" applyFill="1" applyBorder="1" applyAlignment="1">
      <alignment/>
    </xf>
    <xf numFmtId="0" fontId="19" fillId="0" borderId="41" xfId="0" applyFont="1" applyFill="1" applyBorder="1" applyAlignment="1">
      <alignment/>
    </xf>
    <xf numFmtId="0" fontId="7" fillId="0" borderId="10" xfId="54" applyFont="1" applyFill="1" applyBorder="1" applyAlignment="1">
      <alignment horizontal="center" vertical="center"/>
      <protection/>
    </xf>
    <xf numFmtId="0" fontId="3" fillId="0" borderId="11" xfId="172" applyNumberFormat="1" applyFont="1" applyFill="1" applyBorder="1" applyAlignment="1">
      <alignment horizontal="center" vertical="top" wrapText="1"/>
    </xf>
    <xf numFmtId="175" fontId="3" fillId="0" borderId="11" xfId="172" applyNumberFormat="1" applyFont="1" applyFill="1" applyBorder="1" applyAlignment="1">
      <alignment vertical="center" wrapText="1"/>
    </xf>
    <xf numFmtId="43" fontId="4" fillId="0" borderId="20" xfId="172" applyNumberFormat="1" applyFont="1" applyFill="1" applyBorder="1" applyAlignment="1">
      <alignment horizontal="center" vertical="center" wrapText="1"/>
    </xf>
    <xf numFmtId="0" fontId="19" fillId="0" borderId="24" xfId="0" applyFont="1" applyFill="1" applyBorder="1" applyAlignment="1">
      <alignment/>
    </xf>
    <xf numFmtId="0" fontId="19" fillId="0" borderId="19" xfId="0" applyFont="1" applyFill="1" applyBorder="1" applyAlignment="1">
      <alignment/>
    </xf>
    <xf numFmtId="0" fontId="19" fillId="0" borderId="25" xfId="0" applyFont="1" applyFill="1" applyBorder="1" applyAlignment="1">
      <alignment/>
    </xf>
    <xf numFmtId="0" fontId="19" fillId="0" borderId="21" xfId="0" applyFont="1" applyFill="1" applyBorder="1" applyAlignment="1">
      <alignment/>
    </xf>
    <xf numFmtId="0" fontId="19" fillId="0" borderId="22" xfId="0" applyFont="1" applyFill="1" applyBorder="1" applyAlignment="1">
      <alignment/>
    </xf>
    <xf numFmtId="0" fontId="19" fillId="0" borderId="23" xfId="0" applyFont="1" applyFill="1" applyBorder="1" applyAlignment="1">
      <alignment/>
    </xf>
    <xf numFmtId="0" fontId="3" fillId="0" borderId="14" xfId="54" applyNumberFormat="1" applyFont="1" applyFill="1" applyBorder="1" applyAlignment="1">
      <alignment horizontal="left" vertical="top" wrapText="1"/>
      <protection/>
    </xf>
    <xf numFmtId="0" fontId="23" fillId="0" borderId="11" xfId="0" applyFont="1" applyFill="1" applyBorder="1" applyAlignment="1">
      <alignment horizontal="center" vertical="center"/>
    </xf>
    <xf numFmtId="0" fontId="4" fillId="0" borderId="42" xfId="109" applyFont="1" applyFill="1" applyBorder="1" applyAlignment="1">
      <alignment vertical="center" wrapText="1"/>
      <protection/>
    </xf>
    <xf numFmtId="0" fontId="4" fillId="0" borderId="43" xfId="109" applyFont="1" applyFill="1" applyBorder="1" applyAlignment="1">
      <alignment vertical="center" wrapText="1"/>
      <protection/>
    </xf>
    <xf numFmtId="0" fontId="4" fillId="0" borderId="34" xfId="109" applyFont="1" applyFill="1" applyBorder="1" applyAlignment="1">
      <alignment vertical="center" wrapText="1"/>
      <protection/>
    </xf>
    <xf numFmtId="2" fontId="3" fillId="0" borderId="34" xfId="54" applyNumberFormat="1" applyFont="1" applyFill="1" applyBorder="1" applyAlignment="1">
      <alignment horizontal="center" vertical="top" wrapText="1"/>
      <protection/>
    </xf>
    <xf numFmtId="2" fontId="7" fillId="36" borderId="11" xfId="54" applyNumberFormat="1" applyFont="1" applyFill="1" applyBorder="1" applyAlignment="1">
      <alignment horizontal="center" vertical="center"/>
      <protection/>
    </xf>
    <xf numFmtId="0" fontId="7" fillId="36" borderId="11" xfId="54" applyFont="1" applyFill="1" applyBorder="1" applyAlignment="1">
      <alignment horizontal="center" vertical="center"/>
      <protection/>
    </xf>
    <xf numFmtId="0" fontId="19" fillId="36" borderId="11" xfId="0" applyFont="1" applyFill="1" applyBorder="1" applyAlignment="1">
      <alignment horizontal="center" vertical="center"/>
    </xf>
    <xf numFmtId="0" fontId="7" fillId="36" borderId="11" xfId="54" applyFont="1" applyFill="1" applyBorder="1" applyAlignment="1">
      <alignment vertical="center"/>
      <protection/>
    </xf>
    <xf numFmtId="0" fontId="3" fillId="36" borderId="11" xfId="54" applyNumberFormat="1" applyFont="1" applyFill="1" applyBorder="1" applyAlignment="1">
      <alignment horizontal="left" vertical="top" wrapText="1"/>
      <protection/>
    </xf>
    <xf numFmtId="0" fontId="23" fillId="36" borderId="11" xfId="0" applyFont="1" applyFill="1" applyBorder="1" applyAlignment="1">
      <alignment wrapText="1"/>
    </xf>
    <xf numFmtId="0" fontId="23" fillId="36" borderId="11" xfId="0" applyFont="1" applyFill="1" applyBorder="1" applyAlignment="1">
      <alignment horizontal="left" vertical="top" wrapText="1"/>
    </xf>
    <xf numFmtId="0" fontId="8" fillId="36" borderId="44" xfId="0" applyFont="1" applyFill="1" applyBorder="1" applyAlignment="1">
      <alignment vertical="top" wrapText="1"/>
    </xf>
    <xf numFmtId="0" fontId="8" fillId="36" borderId="11" xfId="0" applyFont="1" applyFill="1" applyBorder="1" applyAlignment="1">
      <alignment vertical="top" wrapText="1"/>
    </xf>
    <xf numFmtId="0" fontId="7" fillId="36" borderId="11" xfId="54" applyFont="1" applyFill="1" applyBorder="1" applyAlignment="1">
      <alignment vertical="center"/>
      <protection/>
    </xf>
    <xf numFmtId="0" fontId="8" fillId="36" borderId="11" xfId="0" applyFont="1" applyFill="1" applyBorder="1" applyAlignment="1">
      <alignment wrapText="1"/>
    </xf>
    <xf numFmtId="171" fontId="4" fillId="0" borderId="20" xfId="172" applyNumberFormat="1" applyFont="1" applyFill="1" applyBorder="1" applyAlignment="1">
      <alignment horizontal="center" vertical="center" wrapText="1"/>
    </xf>
    <xf numFmtId="0" fontId="3" fillId="0" borderId="45" xfId="0" applyFont="1" applyBorder="1" applyAlignment="1">
      <alignment vertical="top" wrapText="1"/>
    </xf>
    <xf numFmtId="0" fontId="7" fillId="0" borderId="11" xfId="54" applyFont="1" applyFill="1" applyBorder="1">
      <alignment/>
      <protection/>
    </xf>
    <xf numFmtId="0" fontId="19" fillId="36" borderId="0" xfId="0" applyFont="1" applyFill="1" applyAlignment="1">
      <alignment/>
    </xf>
    <xf numFmtId="0" fontId="3" fillId="0" borderId="17" xfId="0" applyFont="1" applyBorder="1" applyAlignment="1">
      <alignment vertical="top" wrapText="1"/>
    </xf>
    <xf numFmtId="0" fontId="3" fillId="0" borderId="0" xfId="0" applyFont="1" applyAlignment="1">
      <alignment vertical="center"/>
    </xf>
    <xf numFmtId="0" fontId="3" fillId="0" borderId="11" xfId="0" applyFont="1" applyFill="1" applyBorder="1" applyAlignment="1">
      <alignment vertical="center"/>
    </xf>
    <xf numFmtId="0" fontId="19" fillId="0" borderId="17" xfId="0" applyFont="1" applyFill="1" applyBorder="1" applyAlignment="1">
      <alignment/>
    </xf>
    <xf numFmtId="0" fontId="19" fillId="0" borderId="0" xfId="0" applyFont="1" applyFill="1" applyBorder="1" applyAlignment="1">
      <alignment/>
    </xf>
    <xf numFmtId="0" fontId="19" fillId="0" borderId="18" xfId="0" applyFont="1" applyFill="1" applyBorder="1" applyAlignment="1">
      <alignment/>
    </xf>
    <xf numFmtId="0" fontId="27" fillId="0" borderId="14" xfId="0" applyNumberFormat="1" applyFont="1" applyFill="1" applyBorder="1" applyAlignment="1">
      <alignment horizontal="left" vertical="top"/>
    </xf>
    <xf numFmtId="175" fontId="4" fillId="36" borderId="20" xfId="172" applyNumberFormat="1" applyFont="1" applyFill="1" applyBorder="1" applyAlignment="1">
      <alignment horizontal="center" vertical="center" wrapText="1"/>
    </xf>
    <xf numFmtId="0" fontId="3" fillId="36" borderId="11" xfId="0" applyFont="1" applyFill="1" applyBorder="1" applyAlignment="1">
      <alignment wrapText="1"/>
    </xf>
    <xf numFmtId="0" fontId="19" fillId="36" borderId="21" xfId="0" applyFont="1" applyFill="1" applyBorder="1" applyAlignment="1">
      <alignment/>
    </xf>
    <xf numFmtId="0" fontId="19" fillId="36" borderId="22" xfId="0" applyFont="1" applyFill="1" applyBorder="1" applyAlignment="1">
      <alignment/>
    </xf>
    <xf numFmtId="0" fontId="19" fillId="36" borderId="23" xfId="0" applyFont="1" applyFill="1" applyBorder="1" applyAlignment="1">
      <alignment/>
    </xf>
    <xf numFmtId="0" fontId="3" fillId="36" borderId="34" xfId="54" applyFont="1" applyFill="1" applyBorder="1" applyAlignment="1">
      <alignment horizontal="center" vertical="top" wrapText="1"/>
      <protection/>
    </xf>
    <xf numFmtId="0" fontId="3" fillId="36" borderId="10" xfId="54" applyFont="1" applyFill="1" applyBorder="1" applyAlignment="1">
      <alignment horizontal="center" vertical="center" wrapText="1"/>
      <protection/>
    </xf>
    <xf numFmtId="0" fontId="2" fillId="36" borderId="11" xfId="54" applyFont="1" applyFill="1" applyBorder="1" applyAlignment="1">
      <alignment horizontal="center" vertical="center" wrapText="1"/>
      <protection/>
    </xf>
    <xf numFmtId="0" fontId="3" fillId="36" borderId="11" xfId="0" applyFont="1" applyFill="1" applyBorder="1" applyAlignment="1">
      <alignment horizontal="center" vertical="center"/>
    </xf>
    <xf numFmtId="0" fontId="3" fillId="36" borderId="46" xfId="0" applyFont="1" applyFill="1" applyBorder="1" applyAlignment="1">
      <alignment vertical="top" wrapText="1"/>
    </xf>
    <xf numFmtId="0" fontId="3" fillId="36" borderId="11" xfId="0" applyFont="1" applyFill="1" applyBorder="1" applyAlignment="1">
      <alignment vertical="top" wrapText="1"/>
    </xf>
    <xf numFmtId="0" fontId="4" fillId="36" borderId="14" xfId="54" applyNumberFormat="1" applyFont="1" applyFill="1" applyBorder="1" applyAlignment="1">
      <alignment horizontal="left" vertical="top" wrapText="1"/>
      <protection/>
    </xf>
    <xf numFmtId="0" fontId="28" fillId="36" borderId="11" xfId="0" applyFont="1" applyFill="1" applyBorder="1" applyAlignment="1">
      <alignment horizontal="center" vertical="center"/>
    </xf>
    <xf numFmtId="0" fontId="27" fillId="36" borderId="11" xfId="54" applyFont="1" applyFill="1" applyBorder="1" applyAlignment="1">
      <alignment horizontal="center" vertical="center"/>
      <protection/>
    </xf>
    <xf numFmtId="0" fontId="2" fillId="0" borderId="11" xfId="54" applyFont="1" applyFill="1" applyBorder="1" applyAlignment="1">
      <alignment horizontal="center" vertical="center" wrapText="1"/>
      <protection/>
    </xf>
    <xf numFmtId="173" fontId="4" fillId="36" borderId="11" xfId="171" applyNumberFormat="1" applyFont="1" applyFill="1" applyBorder="1" applyAlignment="1">
      <alignment horizontal="center" vertical="center" wrapText="1"/>
    </xf>
    <xf numFmtId="0" fontId="4" fillId="36" borderId="11" xfId="54" applyFont="1" applyFill="1" applyBorder="1" applyAlignment="1">
      <alignment horizontal="center" vertical="center" textRotation="90" wrapText="1"/>
      <protection/>
    </xf>
    <xf numFmtId="184" fontId="4" fillId="36" borderId="11" xfId="171" applyNumberFormat="1" applyFont="1" applyFill="1" applyBorder="1" applyAlignment="1">
      <alignment horizontal="center" vertical="center" wrapText="1"/>
    </xf>
    <xf numFmtId="2" fontId="4" fillId="36" borderId="11" xfId="171" applyNumberFormat="1" applyFont="1" applyFill="1" applyBorder="1" applyAlignment="1">
      <alignment horizontal="center" vertical="center" wrapText="1"/>
    </xf>
    <xf numFmtId="16" fontId="3" fillId="36" borderId="11" xfId="54" applyNumberFormat="1" applyFont="1" applyFill="1" applyBorder="1" applyAlignment="1">
      <alignment horizontal="center" vertical="center" textRotation="90" wrapText="1"/>
      <protection/>
    </xf>
    <xf numFmtId="0" fontId="3" fillId="36" borderId="11" xfId="54" applyFont="1" applyFill="1" applyBorder="1" applyAlignment="1">
      <alignment horizontal="center" vertical="center" textRotation="90" wrapText="1"/>
      <protection/>
    </xf>
    <xf numFmtId="175" fontId="3" fillId="36" borderId="11" xfId="54" applyNumberFormat="1" applyFont="1" applyFill="1" applyBorder="1" applyAlignment="1">
      <alignment vertical="center" wrapText="1"/>
      <protection/>
    </xf>
    <xf numFmtId="175" fontId="4" fillId="36" borderId="11" xfId="171" applyNumberFormat="1" applyFont="1" applyFill="1" applyBorder="1" applyAlignment="1">
      <alignment vertical="center" wrapText="1"/>
    </xf>
    <xf numFmtId="173" fontId="3" fillId="36" borderId="11" xfId="54" applyNumberFormat="1" applyFont="1" applyFill="1" applyBorder="1" applyAlignment="1">
      <alignment horizontal="center" vertical="center" wrapText="1"/>
      <protection/>
    </xf>
    <xf numFmtId="2" fontId="3" fillId="36" borderId="11" xfId="54" applyNumberFormat="1" applyFont="1" applyFill="1" applyBorder="1" applyAlignment="1">
      <alignment horizontal="center" vertical="top" wrapText="1"/>
      <protection/>
    </xf>
    <xf numFmtId="0" fontId="19" fillId="36" borderId="11" xfId="0" applyNumberFormat="1" applyFont="1" applyFill="1" applyBorder="1" applyAlignment="1">
      <alignment vertical="top"/>
    </xf>
    <xf numFmtId="0" fontId="29" fillId="36" borderId="0" xfId="0" applyFont="1" applyFill="1" applyAlignment="1">
      <alignment wrapText="1"/>
    </xf>
    <xf numFmtId="0" fontId="12" fillId="36" borderId="11" xfId="54" applyFont="1" applyFill="1" applyBorder="1" applyAlignment="1">
      <alignment horizontal="center" vertical="center"/>
      <protection/>
    </xf>
    <xf numFmtId="175" fontId="2" fillId="36" borderId="11" xfId="54" applyNumberFormat="1" applyFont="1" applyFill="1" applyBorder="1" applyAlignment="1">
      <alignment horizontal="center" vertical="center" wrapText="1"/>
      <protection/>
    </xf>
    <xf numFmtId="0" fontId="2" fillId="36" borderId="11" xfId="54" applyNumberFormat="1" applyFont="1" applyFill="1" applyBorder="1" applyAlignment="1">
      <alignment horizontal="left" vertical="top" wrapText="1"/>
      <protection/>
    </xf>
    <xf numFmtId="0" fontId="3" fillId="36" borderId="11" xfId="54" applyFont="1" applyFill="1" applyBorder="1" applyAlignment="1">
      <alignment vertical="center" wrapText="1"/>
      <protection/>
    </xf>
    <xf numFmtId="0" fontId="2" fillId="36" borderId="11" xfId="54" applyFont="1" applyFill="1" applyBorder="1" applyAlignment="1">
      <alignment vertical="center" wrapText="1"/>
      <protection/>
    </xf>
    <xf numFmtId="0" fontId="12" fillId="36" borderId="11" xfId="54" applyFont="1" applyFill="1" applyBorder="1">
      <alignment/>
      <protection/>
    </xf>
    <xf numFmtId="0" fontId="0" fillId="36" borderId="21" xfId="0" applyFill="1" applyBorder="1" applyAlignment="1">
      <alignment/>
    </xf>
    <xf numFmtId="0" fontId="0" fillId="36" borderId="22" xfId="0" applyFill="1" applyBorder="1" applyAlignment="1">
      <alignment/>
    </xf>
    <xf numFmtId="0" fontId="0" fillId="36" borderId="23" xfId="0" applyFill="1" applyBorder="1" applyAlignment="1">
      <alignment/>
    </xf>
    <xf numFmtId="0" fontId="4" fillId="36" borderId="11" xfId="172" applyNumberFormat="1" applyFont="1" applyFill="1" applyBorder="1" applyAlignment="1">
      <alignment horizontal="center" vertical="center" wrapText="1"/>
    </xf>
    <xf numFmtId="0" fontId="4" fillId="36" borderId="11" xfId="172" applyNumberFormat="1" applyFont="1" applyFill="1" applyBorder="1" applyAlignment="1">
      <alignment vertical="center" wrapText="1"/>
    </xf>
    <xf numFmtId="0" fontId="3" fillId="0" borderId="11" xfId="0" applyFont="1" applyBorder="1" applyAlignment="1">
      <alignment vertical="top" wrapText="1"/>
    </xf>
    <xf numFmtId="0" fontId="3" fillId="36" borderId="10" xfId="0" applyFont="1" applyFill="1" applyBorder="1" applyAlignment="1">
      <alignment horizontal="center" vertical="center"/>
    </xf>
    <xf numFmtId="0" fontId="3" fillId="0" borderId="47" xfId="54" applyNumberFormat="1" applyFont="1" applyFill="1" applyBorder="1" applyAlignment="1">
      <alignment horizontal="left" vertical="top" wrapText="1"/>
      <protection/>
    </xf>
    <xf numFmtId="3" fontId="3" fillId="36" borderId="11" xfId="0" applyNumberFormat="1" applyFont="1" applyFill="1" applyBorder="1" applyAlignment="1">
      <alignment horizontal="center" vertical="center" wrapText="1"/>
    </xf>
    <xf numFmtId="0" fontId="3" fillId="0" borderId="0" xfId="0" applyFont="1" applyAlignment="1">
      <alignment wrapText="1"/>
    </xf>
    <xf numFmtId="0" fontId="3" fillId="36" borderId="10" xfId="54" applyNumberFormat="1" applyFont="1" applyFill="1" applyBorder="1" applyAlignment="1">
      <alignment horizontal="center" vertical="center" wrapText="1"/>
      <protection/>
    </xf>
    <xf numFmtId="0" fontId="3" fillId="36" borderId="11" xfId="54" applyNumberFormat="1" applyFont="1" applyFill="1" applyBorder="1" applyAlignment="1">
      <alignment horizontal="center" vertical="center" wrapText="1"/>
      <protection/>
    </xf>
    <xf numFmtId="0" fontId="12" fillId="0" borderId="11" xfId="54" applyFont="1" applyFill="1" applyBorder="1">
      <alignment/>
      <protection/>
    </xf>
    <xf numFmtId="175" fontId="2" fillId="0" borderId="11" xfId="54" applyNumberFormat="1" applyFont="1" applyFill="1" applyBorder="1" applyAlignment="1">
      <alignment horizontal="center" vertical="center" wrapText="1"/>
      <protection/>
    </xf>
    <xf numFmtId="0" fontId="2" fillId="0" borderId="11" xfId="54" applyFont="1" applyFill="1" applyBorder="1" applyAlignment="1">
      <alignment vertical="center" wrapText="1"/>
      <protection/>
    </xf>
    <xf numFmtId="0" fontId="26" fillId="0" borderId="11" xfId="54" applyNumberFormat="1" applyFont="1" applyFill="1" applyBorder="1" applyAlignment="1">
      <alignment horizontal="left" vertical="top" wrapText="1"/>
      <protection/>
    </xf>
    <xf numFmtId="0" fontId="30" fillId="0" borderId="11" xfId="54" applyFont="1" applyFill="1" applyBorder="1">
      <alignment/>
      <protection/>
    </xf>
    <xf numFmtId="0" fontId="3" fillId="36" borderId="11" xfId="171" applyNumberFormat="1" applyFont="1" applyFill="1" applyBorder="1" applyAlignment="1">
      <alignment horizontal="left" vertical="top" wrapText="1"/>
    </xf>
    <xf numFmtId="0" fontId="3" fillId="36" borderId="10" xfId="54" applyFont="1" applyFill="1" applyBorder="1" applyAlignment="1">
      <alignment horizontal="center" vertical="center" wrapText="1"/>
      <protection/>
    </xf>
    <xf numFmtId="0" fontId="3" fillId="36" borderId="30" xfId="0" applyFont="1" applyFill="1" applyBorder="1" applyAlignment="1">
      <alignment horizontal="justify" vertical="center" wrapText="1"/>
    </xf>
    <xf numFmtId="0" fontId="3" fillId="36" borderId="25" xfId="54" applyFont="1" applyFill="1" applyBorder="1" applyAlignment="1">
      <alignment horizontal="center" vertical="top" wrapText="1"/>
      <protection/>
    </xf>
    <xf numFmtId="0" fontId="19" fillId="0" borderId="11" xfId="0" applyFont="1" applyFill="1" applyBorder="1" applyAlignment="1">
      <alignment/>
    </xf>
    <xf numFmtId="0" fontId="23" fillId="0" borderId="11" xfId="0" applyFont="1" applyFill="1" applyBorder="1" applyAlignment="1">
      <alignment textRotation="90" wrapText="1"/>
    </xf>
    <xf numFmtId="0" fontId="23" fillId="0" borderId="11" xfId="0" applyFont="1" applyBorder="1" applyAlignment="1">
      <alignment wrapText="1"/>
    </xf>
    <xf numFmtId="0" fontId="3" fillId="0" borderId="14" xfId="54" applyFont="1" applyFill="1" applyBorder="1" applyAlignment="1">
      <alignment horizontal="center" vertical="center" wrapText="1"/>
      <protection/>
    </xf>
    <xf numFmtId="175" fontId="4" fillId="36" borderId="11" xfId="172" applyNumberFormat="1" applyFont="1" applyFill="1" applyBorder="1" applyAlignment="1">
      <alignment vertical="center" wrapText="1"/>
    </xf>
    <xf numFmtId="0" fontId="3" fillId="36" borderId="11" xfId="172" applyNumberFormat="1" applyFont="1" applyFill="1" applyBorder="1" applyAlignment="1">
      <alignment horizontal="left" vertical="top" wrapText="1"/>
    </xf>
    <xf numFmtId="0" fontId="23" fillId="0" borderId="11" xfId="0" applyFont="1" applyBorder="1" applyAlignment="1">
      <alignment vertical="center"/>
    </xf>
    <xf numFmtId="0" fontId="23" fillId="0" borderId="14" xfId="0" applyFont="1" applyBorder="1" applyAlignment="1">
      <alignment vertical="center"/>
    </xf>
    <xf numFmtId="0" fontId="23" fillId="36" borderId="11" xfId="0" applyFont="1" applyFill="1" applyBorder="1" applyAlignment="1">
      <alignment horizontal="center" vertical="center" wrapText="1"/>
    </xf>
    <xf numFmtId="0" fontId="23" fillId="36" borderId="31" xfId="0" applyFont="1" applyFill="1" applyBorder="1" applyAlignment="1">
      <alignment horizontal="left" vertical="top" wrapText="1"/>
    </xf>
    <xf numFmtId="0" fontId="19" fillId="36" borderId="21" xfId="0" applyFont="1" applyFill="1" applyBorder="1" applyAlignment="1">
      <alignment/>
    </xf>
    <xf numFmtId="0" fontId="19" fillId="36" borderId="22" xfId="0" applyFont="1" applyFill="1" applyBorder="1" applyAlignment="1">
      <alignment/>
    </xf>
    <xf numFmtId="0" fontId="19" fillId="36" borderId="23" xfId="0" applyFont="1" applyFill="1" applyBorder="1" applyAlignment="1">
      <alignment/>
    </xf>
    <xf numFmtId="2" fontId="4" fillId="36" borderId="11" xfId="172" applyNumberFormat="1" applyFont="1" applyFill="1" applyBorder="1" applyAlignment="1">
      <alignment horizontal="center" vertical="center" wrapText="1"/>
    </xf>
    <xf numFmtId="2" fontId="4" fillId="36" borderId="20" xfId="172" applyNumberFormat="1" applyFont="1" applyFill="1" applyBorder="1" applyAlignment="1">
      <alignment horizontal="center" vertical="center" wrapText="1"/>
    </xf>
    <xf numFmtId="0" fontId="23" fillId="36" borderId="0" xfId="0" applyFont="1" applyFill="1" applyAlignment="1">
      <alignment horizontal="left" vertical="top" wrapText="1"/>
    </xf>
    <xf numFmtId="49" fontId="3" fillId="36" borderId="11" xfId="54" applyNumberFormat="1" applyFont="1" applyFill="1" applyBorder="1" applyAlignment="1">
      <alignment horizontal="center" vertical="center" wrapText="1"/>
      <protection/>
    </xf>
    <xf numFmtId="49" fontId="3" fillId="36" borderId="14" xfId="54" applyNumberFormat="1" applyFont="1" applyFill="1" applyBorder="1" applyAlignment="1">
      <alignment horizontal="center" vertical="center" wrapText="1"/>
      <protection/>
    </xf>
    <xf numFmtId="0" fontId="2" fillId="36" borderId="11" xfId="54" applyFont="1" applyFill="1" applyBorder="1" applyAlignment="1">
      <alignment horizontal="center" vertical="center" wrapText="1"/>
      <protection/>
    </xf>
    <xf numFmtId="2" fontId="3" fillId="36" borderId="34" xfId="54" applyNumberFormat="1" applyFont="1" applyFill="1" applyBorder="1" applyAlignment="1">
      <alignment horizontal="center" vertical="top" wrapText="1"/>
      <protection/>
    </xf>
    <xf numFmtId="173" fontId="4" fillId="36" borderId="11" xfId="172" applyNumberFormat="1" applyFont="1" applyFill="1" applyBorder="1" applyAlignment="1">
      <alignment vertical="top" wrapText="1"/>
    </xf>
    <xf numFmtId="0" fontId="2" fillId="36" borderId="11" xfId="0" applyFont="1" applyFill="1" applyBorder="1" applyAlignment="1">
      <alignment vertical="top" wrapText="1"/>
    </xf>
    <xf numFmtId="1" fontId="7" fillId="36" borderId="11" xfId="54" applyNumberFormat="1" applyFont="1" applyFill="1" applyBorder="1">
      <alignment/>
      <protection/>
    </xf>
    <xf numFmtId="0" fontId="2" fillId="36" borderId="11" xfId="0" applyFont="1" applyFill="1" applyBorder="1" applyAlignment="1">
      <alignment horizontal="center" vertical="center"/>
    </xf>
    <xf numFmtId="16" fontId="33" fillId="36" borderId="11" xfId="54" applyNumberFormat="1" applyFont="1" applyFill="1" applyBorder="1" applyAlignment="1">
      <alignment horizontal="center" vertical="center" textRotation="90" wrapText="1"/>
      <protection/>
    </xf>
    <xf numFmtId="175" fontId="33" fillId="36" borderId="11" xfId="54" applyNumberFormat="1" applyFont="1" applyFill="1" applyBorder="1" applyAlignment="1">
      <alignment horizontal="center" vertical="center" wrapText="1"/>
      <protection/>
    </xf>
    <xf numFmtId="175" fontId="32" fillId="36" borderId="11" xfId="172" applyNumberFormat="1" applyFont="1" applyFill="1" applyBorder="1" applyAlignment="1">
      <alignment horizontal="center" vertical="center" wrapText="1"/>
    </xf>
    <xf numFmtId="0" fontId="32" fillId="36" borderId="11" xfId="172" applyNumberFormat="1" applyFont="1" applyFill="1" applyBorder="1" applyAlignment="1">
      <alignment horizontal="center" vertical="center" wrapText="1"/>
    </xf>
    <xf numFmtId="0" fontId="2" fillId="36" borderId="11" xfId="0" applyFont="1" applyFill="1" applyBorder="1" applyAlignment="1">
      <alignment vertical="center"/>
    </xf>
    <xf numFmtId="0" fontId="33" fillId="36" borderId="11" xfId="54" applyFont="1" applyFill="1" applyBorder="1" applyAlignment="1">
      <alignment horizontal="center" vertical="center" textRotation="90" wrapText="1"/>
      <protection/>
    </xf>
    <xf numFmtId="3" fontId="2" fillId="36" borderId="11" xfId="0" applyNumberFormat="1" applyFont="1" applyFill="1" applyBorder="1" applyAlignment="1">
      <alignment horizontal="right" vertical="center" wrapText="1"/>
    </xf>
    <xf numFmtId="0" fontId="2" fillId="36" borderId="11" xfId="0" applyFont="1" applyFill="1" applyBorder="1" applyAlignment="1">
      <alignment horizontal="right" vertical="center" wrapText="1"/>
    </xf>
    <xf numFmtId="0" fontId="31" fillId="36" borderId="11" xfId="0" applyFont="1" applyFill="1" applyBorder="1" applyAlignment="1">
      <alignment/>
    </xf>
    <xf numFmtId="0" fontId="2" fillId="36" borderId="11" xfId="0" applyFont="1" applyFill="1" applyBorder="1" applyAlignment="1">
      <alignment horizontal="center" vertical="center" wrapText="1"/>
    </xf>
    <xf numFmtId="0" fontId="2" fillId="36" borderId="11" xfId="0" applyFont="1" applyFill="1" applyBorder="1" applyAlignment="1">
      <alignment horizontal="center" vertical="top" wrapText="1"/>
    </xf>
    <xf numFmtId="0" fontId="2" fillId="36" borderId="11" xfId="0" applyFont="1" applyFill="1" applyBorder="1" applyAlignment="1">
      <alignment wrapText="1"/>
    </xf>
    <xf numFmtId="0" fontId="2" fillId="36" borderId="11" xfId="0" applyFont="1" applyFill="1" applyBorder="1" applyAlignment="1">
      <alignment horizontal="justify" vertical="top" wrapText="1"/>
    </xf>
    <xf numFmtId="0" fontId="3" fillId="36" borderId="0" xfId="0" applyFont="1" applyFill="1" applyAlignment="1">
      <alignment vertical="top" wrapText="1"/>
    </xf>
    <xf numFmtId="0" fontId="29" fillId="36" borderId="11" xfId="0" applyFont="1" applyFill="1" applyBorder="1" applyAlignment="1">
      <alignment vertical="top" wrapText="1"/>
    </xf>
    <xf numFmtId="0" fontId="29" fillId="36" borderId="11" xfId="0" applyFont="1" applyFill="1" applyBorder="1" applyAlignment="1">
      <alignment wrapText="1"/>
    </xf>
    <xf numFmtId="0" fontId="0" fillId="36" borderId="11" xfId="0" applyFill="1" applyBorder="1" applyAlignment="1">
      <alignment/>
    </xf>
    <xf numFmtId="1" fontId="7" fillId="36" borderId="0" xfId="54" applyNumberFormat="1" applyFont="1" applyFill="1" applyBorder="1">
      <alignment/>
      <protection/>
    </xf>
    <xf numFmtId="1" fontId="3" fillId="36" borderId="11" xfId="54" applyNumberFormat="1" applyFont="1" applyFill="1" applyBorder="1" applyAlignment="1">
      <alignment horizontal="center" vertical="top" wrapText="1"/>
      <protection/>
    </xf>
    <xf numFmtId="0" fontId="12" fillId="36" borderId="11" xfId="54" applyFont="1" applyFill="1" applyBorder="1" applyAlignment="1">
      <alignment horizontal="center" vertical="center" wrapText="1"/>
      <protection/>
    </xf>
    <xf numFmtId="0" fontId="3" fillId="0" borderId="38" xfId="54" applyFont="1" applyFill="1" applyBorder="1" applyAlignment="1">
      <alignment horizontal="left" vertical="top" wrapText="1"/>
      <protection/>
    </xf>
    <xf numFmtId="0" fontId="71" fillId="0" borderId="26" xfId="54" applyFont="1" applyFill="1" applyBorder="1" applyAlignment="1">
      <alignment horizontal="left" vertical="top" wrapText="1"/>
      <protection/>
    </xf>
    <xf numFmtId="0" fontId="71" fillId="0" borderId="27" xfId="54" applyFont="1" applyFill="1" applyBorder="1" applyAlignment="1">
      <alignment horizontal="left" vertical="top" wrapText="1"/>
      <protection/>
    </xf>
    <xf numFmtId="0" fontId="3" fillId="36" borderId="24" xfId="172" applyNumberFormat="1" applyFont="1" applyFill="1" applyBorder="1" applyAlignment="1">
      <alignment horizontal="left" vertical="top" wrapText="1"/>
    </xf>
    <xf numFmtId="0" fontId="3" fillId="36" borderId="19" xfId="172" applyNumberFormat="1" applyFont="1" applyFill="1" applyBorder="1" applyAlignment="1">
      <alignment horizontal="left" vertical="top" wrapText="1"/>
    </xf>
    <xf numFmtId="0" fontId="3" fillId="36" borderId="25" xfId="172" applyNumberFormat="1" applyFont="1" applyFill="1" applyBorder="1" applyAlignment="1">
      <alignment horizontal="left" vertical="top" wrapText="1"/>
    </xf>
    <xf numFmtId="0" fontId="3" fillId="36" borderId="17" xfId="172" applyNumberFormat="1" applyFont="1" applyFill="1" applyBorder="1" applyAlignment="1">
      <alignment horizontal="left" vertical="top" wrapText="1"/>
    </xf>
    <xf numFmtId="0" fontId="3" fillId="36" borderId="0" xfId="172" applyNumberFormat="1" applyFont="1" applyFill="1" applyBorder="1" applyAlignment="1">
      <alignment horizontal="left" vertical="top" wrapText="1"/>
    </xf>
    <xf numFmtId="0" fontId="3" fillId="36" borderId="18" xfId="172" applyNumberFormat="1" applyFont="1" applyFill="1" applyBorder="1" applyAlignment="1">
      <alignment horizontal="left" vertical="top" wrapText="1"/>
    </xf>
    <xf numFmtId="0" fontId="3" fillId="36" borderId="21" xfId="172" applyNumberFormat="1" applyFont="1" applyFill="1" applyBorder="1" applyAlignment="1">
      <alignment horizontal="left" vertical="top" wrapText="1"/>
    </xf>
    <xf numFmtId="0" fontId="3" fillId="36" borderId="22" xfId="172" applyNumberFormat="1" applyFont="1" applyFill="1" applyBorder="1" applyAlignment="1">
      <alignment horizontal="left" vertical="top" wrapText="1"/>
    </xf>
    <xf numFmtId="0" fontId="3" fillId="36" borderId="23" xfId="172" applyNumberFormat="1" applyFont="1" applyFill="1" applyBorder="1" applyAlignment="1">
      <alignment horizontal="left" vertical="top" wrapText="1"/>
    </xf>
    <xf numFmtId="0" fontId="4" fillId="36" borderId="42" xfId="109" applyFont="1" applyFill="1" applyBorder="1" applyAlignment="1">
      <alignment horizontal="left" vertical="center" wrapText="1"/>
      <protection/>
    </xf>
    <xf numFmtId="0" fontId="4" fillId="36" borderId="43" xfId="109" applyFont="1" applyFill="1" applyBorder="1" applyAlignment="1">
      <alignment horizontal="left" vertical="center" wrapText="1"/>
      <protection/>
    </xf>
    <xf numFmtId="0" fontId="4" fillId="36" borderId="34" xfId="109" applyFont="1" applyFill="1" applyBorder="1" applyAlignment="1">
      <alignment horizontal="left" vertical="center" wrapText="1"/>
      <protection/>
    </xf>
    <xf numFmtId="0" fontId="18" fillId="36" borderId="25" xfId="0" applyFont="1" applyFill="1" applyBorder="1" applyAlignment="1">
      <alignment horizontal="center" vertical="top"/>
    </xf>
    <xf numFmtId="0" fontId="18" fillId="36" borderId="18" xfId="0" applyFont="1" applyFill="1" applyBorder="1" applyAlignment="1">
      <alignment horizontal="center" vertical="top"/>
    </xf>
    <xf numFmtId="0" fontId="18" fillId="36" borderId="41" xfId="0" applyFont="1" applyFill="1" applyBorder="1" applyAlignment="1">
      <alignment horizontal="center" vertical="top"/>
    </xf>
    <xf numFmtId="0" fontId="18" fillId="36" borderId="11" xfId="0" applyFont="1" applyFill="1" applyBorder="1" applyAlignment="1">
      <alignment horizontal="center" vertical="top"/>
    </xf>
    <xf numFmtId="0" fontId="4" fillId="0" borderId="42" xfId="109" applyFont="1" applyFill="1" applyBorder="1" applyAlignment="1">
      <alignment horizontal="left" vertical="center" wrapText="1"/>
      <protection/>
    </xf>
    <xf numFmtId="0" fontId="4" fillId="0" borderId="43" xfId="109" applyFont="1" applyFill="1" applyBorder="1" applyAlignment="1">
      <alignment horizontal="left" vertical="center" wrapText="1"/>
      <protection/>
    </xf>
    <xf numFmtId="0" fontId="4" fillId="0" borderId="34" xfId="109" applyFont="1" applyFill="1" applyBorder="1" applyAlignment="1">
      <alignment horizontal="left" vertical="center" wrapText="1"/>
      <protection/>
    </xf>
    <xf numFmtId="0" fontId="4" fillId="0" borderId="11" xfId="54" applyFont="1" applyFill="1" applyBorder="1" applyAlignment="1">
      <alignment horizontal="center" vertical="center" wrapText="1"/>
      <protection/>
    </xf>
    <xf numFmtId="0" fontId="3" fillId="0" borderId="11" xfId="172" applyNumberFormat="1" applyFont="1" applyFill="1" applyBorder="1" applyAlignment="1">
      <alignment horizontal="left" vertical="top" wrapText="1"/>
    </xf>
    <xf numFmtId="0" fontId="7" fillId="36" borderId="10" xfId="54" applyFont="1" applyFill="1" applyBorder="1" applyAlignment="1">
      <alignment horizontal="center" vertical="top"/>
      <protection/>
    </xf>
    <xf numFmtId="0" fontId="7" fillId="36" borderId="12" xfId="54" applyFont="1" applyFill="1" applyBorder="1" applyAlignment="1">
      <alignment horizontal="center" vertical="top"/>
      <protection/>
    </xf>
    <xf numFmtId="0" fontId="7" fillId="36" borderId="39" xfId="54" applyFont="1" applyFill="1" applyBorder="1" applyAlignment="1">
      <alignment horizontal="center" vertical="top"/>
      <protection/>
    </xf>
    <xf numFmtId="171" fontId="7" fillId="0" borderId="10" xfId="54" applyNumberFormat="1" applyFont="1" applyFill="1" applyBorder="1" applyAlignment="1">
      <alignment horizontal="center" vertical="top"/>
      <protection/>
    </xf>
    <xf numFmtId="0" fontId="7" fillId="0" borderId="12" xfId="54" applyFont="1" applyFill="1" applyBorder="1" applyAlignment="1">
      <alignment horizontal="center" vertical="top"/>
      <protection/>
    </xf>
    <xf numFmtId="0" fontId="7" fillId="0" borderId="39" xfId="54" applyFont="1" applyFill="1" applyBorder="1" applyAlignment="1">
      <alignment horizontal="center" vertical="top"/>
      <protection/>
    </xf>
    <xf numFmtId="0" fontId="4" fillId="0" borderId="10" xfId="54" applyFont="1" applyFill="1" applyBorder="1" applyAlignment="1">
      <alignment horizontal="center" vertical="center" wrapText="1"/>
      <protection/>
    </xf>
    <xf numFmtId="0" fontId="4" fillId="0" borderId="12" xfId="54" applyFont="1" applyFill="1" applyBorder="1" applyAlignment="1">
      <alignment horizontal="center" vertical="center" wrapText="1"/>
      <protection/>
    </xf>
    <xf numFmtId="0" fontId="4" fillId="0" borderId="39" xfId="54" applyFont="1" applyFill="1" applyBorder="1" applyAlignment="1">
      <alignment horizontal="center" vertical="center" wrapText="1"/>
      <protection/>
    </xf>
    <xf numFmtId="0" fontId="7" fillId="0" borderId="10" xfId="54" applyFont="1" applyFill="1" applyBorder="1" applyAlignment="1">
      <alignment horizontal="center" vertical="top"/>
      <protection/>
    </xf>
    <xf numFmtId="0" fontId="3" fillId="0" borderId="24" xfId="172" applyNumberFormat="1" applyFont="1" applyFill="1" applyBorder="1" applyAlignment="1">
      <alignment horizontal="left" vertical="top" wrapText="1"/>
    </xf>
    <xf numFmtId="0" fontId="3" fillId="0" borderId="19" xfId="172" applyNumberFormat="1" applyFont="1" applyFill="1" applyBorder="1" applyAlignment="1">
      <alignment horizontal="left" vertical="top" wrapText="1"/>
    </xf>
    <xf numFmtId="0" fontId="3" fillId="0" borderId="25" xfId="172" applyNumberFormat="1" applyFont="1" applyFill="1" applyBorder="1" applyAlignment="1">
      <alignment horizontal="left" vertical="top" wrapText="1"/>
    </xf>
    <xf numFmtId="0" fontId="3" fillId="0" borderId="17" xfId="172" applyNumberFormat="1" applyFont="1" applyFill="1" applyBorder="1" applyAlignment="1">
      <alignment horizontal="left" vertical="top" wrapText="1"/>
    </xf>
    <xf numFmtId="0" fontId="3" fillId="0" borderId="0" xfId="172" applyNumberFormat="1" applyFont="1" applyFill="1" applyBorder="1" applyAlignment="1">
      <alignment horizontal="left" vertical="top" wrapText="1"/>
    </xf>
    <xf numFmtId="0" fontId="3" fillId="0" borderId="18" xfId="172" applyNumberFormat="1" applyFont="1" applyFill="1" applyBorder="1" applyAlignment="1">
      <alignment horizontal="left" vertical="top" wrapText="1"/>
    </xf>
    <xf numFmtId="0" fontId="3" fillId="0" borderId="21" xfId="172" applyNumberFormat="1" applyFont="1" applyFill="1" applyBorder="1" applyAlignment="1">
      <alignment horizontal="left" vertical="top" wrapText="1"/>
    </xf>
    <xf numFmtId="0" fontId="3" fillId="0" borderId="22" xfId="172" applyNumberFormat="1" applyFont="1" applyFill="1" applyBorder="1" applyAlignment="1">
      <alignment horizontal="left" vertical="top" wrapText="1"/>
    </xf>
    <xf numFmtId="0" fontId="3" fillId="0" borderId="23" xfId="172" applyNumberFormat="1" applyFont="1" applyFill="1" applyBorder="1" applyAlignment="1">
      <alignment horizontal="left" vertical="top" wrapText="1"/>
    </xf>
    <xf numFmtId="0" fontId="26" fillId="0" borderId="10" xfId="54" applyFont="1" applyFill="1" applyBorder="1" applyAlignment="1">
      <alignment horizontal="center" vertical="center" wrapText="1"/>
      <protection/>
    </xf>
    <xf numFmtId="0" fontId="26" fillId="0" borderId="12" xfId="54" applyFont="1" applyFill="1" applyBorder="1" applyAlignment="1">
      <alignment horizontal="center" vertical="center" wrapText="1"/>
      <protection/>
    </xf>
    <xf numFmtId="0" fontId="71" fillId="0" borderId="48" xfId="54" applyFont="1" applyFill="1" applyBorder="1" applyAlignment="1">
      <alignment horizontal="center" vertical="top" wrapText="1"/>
      <protection/>
    </xf>
    <xf numFmtId="0" fontId="71" fillId="0" borderId="49" xfId="54" applyFont="1" applyFill="1" applyBorder="1" applyAlignment="1">
      <alignment horizontal="center" vertical="top" wrapText="1"/>
      <protection/>
    </xf>
    <xf numFmtId="0" fontId="71" fillId="0" borderId="50" xfId="54" applyFont="1" applyFill="1" applyBorder="1" applyAlignment="1">
      <alignment horizontal="center" vertical="top" wrapText="1"/>
      <protection/>
    </xf>
    <xf numFmtId="0" fontId="3" fillId="0" borderId="26" xfId="54" applyFont="1" applyFill="1" applyBorder="1" applyAlignment="1">
      <alignment horizontal="left" vertical="top" wrapText="1"/>
      <protection/>
    </xf>
    <xf numFmtId="0" fontId="3" fillId="0" borderId="27" xfId="54" applyFont="1" applyFill="1" applyBorder="1" applyAlignment="1">
      <alignment horizontal="left" vertical="top" wrapText="1"/>
      <protection/>
    </xf>
    <xf numFmtId="0" fontId="4" fillId="0" borderId="24" xfId="172" applyNumberFormat="1" applyFont="1" applyFill="1" applyBorder="1" applyAlignment="1">
      <alignment horizontal="center" vertical="center" wrapText="1"/>
    </xf>
    <xf numFmtId="0" fontId="4" fillId="0" borderId="17" xfId="172" applyNumberFormat="1" applyFont="1" applyFill="1" applyBorder="1" applyAlignment="1">
      <alignment horizontal="center" vertical="center" wrapText="1"/>
    </xf>
    <xf numFmtId="0" fontId="4" fillId="0" borderId="33" xfId="172" applyNumberFormat="1" applyFont="1" applyFill="1" applyBorder="1" applyAlignment="1">
      <alignment horizontal="center" vertical="center" wrapText="1"/>
    </xf>
    <xf numFmtId="175" fontId="3" fillId="0" borderId="10" xfId="54" applyNumberFormat="1" applyFont="1" applyFill="1" applyBorder="1" applyAlignment="1">
      <alignment horizontal="center" vertical="center" wrapText="1"/>
      <protection/>
    </xf>
    <xf numFmtId="175" fontId="3" fillId="0" borderId="12" xfId="54" applyNumberFormat="1" applyFont="1" applyFill="1" applyBorder="1" applyAlignment="1">
      <alignment horizontal="center" vertical="center" wrapText="1"/>
      <protection/>
    </xf>
    <xf numFmtId="175" fontId="3" fillId="0" borderId="13" xfId="54" applyNumberFormat="1" applyFont="1" applyFill="1" applyBorder="1" applyAlignment="1">
      <alignment horizontal="center" vertical="center" wrapText="1"/>
      <protection/>
    </xf>
    <xf numFmtId="0" fontId="19" fillId="36" borderId="11" xfId="0" applyFont="1" applyFill="1" applyBorder="1" applyAlignment="1">
      <alignment horizontal="center" vertical="top"/>
    </xf>
    <xf numFmtId="0" fontId="71" fillId="36" borderId="24" xfId="54" applyNumberFormat="1" applyFont="1" applyFill="1" applyBorder="1" applyAlignment="1">
      <alignment horizontal="center" vertical="top" wrapText="1"/>
      <protection/>
    </xf>
    <xf numFmtId="0" fontId="71" fillId="36" borderId="19" xfId="54" applyNumberFormat="1" applyFont="1" applyFill="1" applyBorder="1" applyAlignment="1">
      <alignment horizontal="center" vertical="top" wrapText="1"/>
      <protection/>
    </xf>
    <xf numFmtId="0" fontId="71" fillId="36" borderId="25" xfId="54" applyNumberFormat="1" applyFont="1" applyFill="1" applyBorder="1" applyAlignment="1">
      <alignment horizontal="center" vertical="top" wrapText="1"/>
      <protection/>
    </xf>
    <xf numFmtId="0" fontId="71" fillId="36" borderId="17" xfId="54" applyNumberFormat="1" applyFont="1" applyFill="1" applyBorder="1" applyAlignment="1">
      <alignment horizontal="center" vertical="top" wrapText="1"/>
      <protection/>
    </xf>
    <xf numFmtId="0" fontId="71" fillId="36" borderId="0" xfId="54" applyNumberFormat="1" applyFont="1" applyFill="1" applyBorder="1" applyAlignment="1">
      <alignment horizontal="center" vertical="top" wrapText="1"/>
      <protection/>
    </xf>
    <xf numFmtId="0" fontId="71" fillId="36" borderId="18" xfId="54" applyNumberFormat="1" applyFont="1" applyFill="1" applyBorder="1" applyAlignment="1">
      <alignment horizontal="center" vertical="top" wrapText="1"/>
      <protection/>
    </xf>
    <xf numFmtId="0" fontId="71" fillId="36" borderId="21" xfId="54" applyNumberFormat="1" applyFont="1" applyFill="1" applyBorder="1" applyAlignment="1">
      <alignment horizontal="center" vertical="top" wrapText="1"/>
      <protection/>
    </xf>
    <xf numFmtId="0" fontId="71" fillId="36" borderId="22" xfId="54" applyNumberFormat="1" applyFont="1" applyFill="1" applyBorder="1" applyAlignment="1">
      <alignment horizontal="center" vertical="top" wrapText="1"/>
      <protection/>
    </xf>
    <xf numFmtId="0" fontId="71" fillId="36" borderId="23" xfId="54" applyNumberFormat="1" applyFont="1" applyFill="1" applyBorder="1" applyAlignment="1">
      <alignment horizontal="center" vertical="top" wrapText="1"/>
      <protection/>
    </xf>
    <xf numFmtId="16" fontId="3" fillId="0" borderId="10" xfId="54" applyNumberFormat="1" applyFont="1" applyFill="1" applyBorder="1" applyAlignment="1">
      <alignment horizontal="center" vertical="center" textRotation="90" wrapText="1"/>
      <protection/>
    </xf>
    <xf numFmtId="16" fontId="3" fillId="0" borderId="12" xfId="54" applyNumberFormat="1" applyFont="1" applyFill="1" applyBorder="1" applyAlignment="1">
      <alignment horizontal="center" vertical="center" textRotation="90" wrapText="1"/>
      <protection/>
    </xf>
    <xf numFmtId="16" fontId="3" fillId="0" borderId="13" xfId="54" applyNumberFormat="1" applyFont="1" applyFill="1" applyBorder="1" applyAlignment="1">
      <alignment horizontal="center" vertical="center" textRotation="90" wrapText="1"/>
      <protection/>
    </xf>
    <xf numFmtId="0" fontId="3" fillId="36" borderId="38" xfId="54" applyFont="1" applyFill="1" applyBorder="1" applyAlignment="1">
      <alignment horizontal="left" vertical="top" wrapText="1"/>
      <protection/>
    </xf>
    <xf numFmtId="0" fontId="3" fillId="36" borderId="26" xfId="54" applyFont="1" applyFill="1" applyBorder="1" applyAlignment="1">
      <alignment horizontal="left" vertical="top" wrapText="1"/>
      <protection/>
    </xf>
    <xf numFmtId="0" fontId="3" fillId="36" borderId="27" xfId="54" applyFont="1" applyFill="1" applyBorder="1" applyAlignment="1">
      <alignment horizontal="left" vertical="top" wrapText="1"/>
      <protection/>
    </xf>
    <xf numFmtId="171" fontId="12" fillId="0" borderId="10" xfId="54" applyNumberFormat="1" applyFont="1" applyFill="1" applyBorder="1" applyAlignment="1">
      <alignment horizontal="center" vertical="top"/>
      <protection/>
    </xf>
    <xf numFmtId="0" fontId="12" fillId="0" borderId="12" xfId="54" applyFont="1" applyFill="1" applyBorder="1" applyAlignment="1">
      <alignment horizontal="center" vertical="top"/>
      <protection/>
    </xf>
    <xf numFmtId="0" fontId="69" fillId="36" borderId="18" xfId="0" applyFont="1" applyFill="1" applyBorder="1" applyAlignment="1">
      <alignment horizontal="center" vertical="top"/>
    </xf>
    <xf numFmtId="0" fontId="4" fillId="36" borderId="11" xfId="109" applyFont="1" applyFill="1" applyBorder="1" applyAlignment="1">
      <alignment horizontal="left" vertical="center" wrapText="1"/>
      <protection/>
    </xf>
    <xf numFmtId="0" fontId="26" fillId="3" borderId="10" xfId="54" applyFont="1" applyFill="1" applyBorder="1" applyAlignment="1">
      <alignment horizontal="center" vertical="center" wrapText="1"/>
      <protection/>
    </xf>
    <xf numFmtId="0" fontId="26" fillId="3" borderId="12" xfId="54" applyFont="1" applyFill="1" applyBorder="1" applyAlignment="1">
      <alignment horizontal="center" vertical="center" wrapText="1"/>
      <protection/>
    </xf>
    <xf numFmtId="0" fontId="26" fillId="3" borderId="39" xfId="54" applyFont="1" applyFill="1" applyBorder="1" applyAlignment="1">
      <alignment horizontal="center" vertical="center" wrapText="1"/>
      <protection/>
    </xf>
    <xf numFmtId="0" fontId="12" fillId="36" borderId="10" xfId="54" applyFont="1" applyFill="1" applyBorder="1" applyAlignment="1">
      <alignment horizontal="center" vertical="top"/>
      <protection/>
    </xf>
    <xf numFmtId="0" fontId="12" fillId="36" borderId="12" xfId="54" applyFont="1" applyFill="1" applyBorder="1" applyAlignment="1">
      <alignment horizontal="center" vertical="top"/>
      <protection/>
    </xf>
    <xf numFmtId="0" fontId="12" fillId="36" borderId="39" xfId="54" applyFont="1" applyFill="1" applyBorder="1" applyAlignment="1">
      <alignment horizontal="center" vertical="top"/>
      <protection/>
    </xf>
    <xf numFmtId="0" fontId="14" fillId="36" borderId="0" xfId="0" applyFont="1" applyFill="1" applyAlignment="1">
      <alignment horizontal="left" vertical="top" wrapText="1"/>
    </xf>
    <xf numFmtId="0" fontId="4" fillId="36" borderId="24" xfId="109" applyFont="1" applyFill="1" applyBorder="1" applyAlignment="1">
      <alignment horizontal="left" vertical="center" wrapText="1"/>
      <protection/>
    </xf>
    <xf numFmtId="0" fontId="4" fillId="36" borderId="19" xfId="109" applyFont="1" applyFill="1" applyBorder="1" applyAlignment="1">
      <alignment horizontal="left" vertical="center" wrapText="1"/>
      <protection/>
    </xf>
    <xf numFmtId="0" fontId="4" fillId="36" borderId="25" xfId="109" applyFont="1" applyFill="1" applyBorder="1" applyAlignment="1">
      <alignment horizontal="left" vertical="center" wrapText="1"/>
      <protection/>
    </xf>
    <xf numFmtId="0" fontId="2" fillId="36" borderId="51" xfId="54" applyFont="1" applyFill="1" applyBorder="1" applyAlignment="1">
      <alignment horizontal="center" vertical="center" wrapText="1"/>
      <protection/>
    </xf>
    <xf numFmtId="0" fontId="2" fillId="36" borderId="11" xfId="54" applyFont="1" applyFill="1" applyBorder="1" applyAlignment="1">
      <alignment horizontal="center" vertical="center" wrapText="1"/>
      <protection/>
    </xf>
    <xf numFmtId="0" fontId="2" fillId="36" borderId="52" xfId="54" applyFont="1" applyFill="1" applyBorder="1" applyAlignment="1">
      <alignment horizontal="center" vertical="center" wrapText="1"/>
      <protection/>
    </xf>
    <xf numFmtId="0" fontId="2" fillId="36" borderId="15" xfId="54" applyFont="1" applyFill="1" applyBorder="1" applyAlignment="1">
      <alignment horizontal="center" vertical="center" wrapText="1"/>
      <protection/>
    </xf>
    <xf numFmtId="0" fontId="3" fillId="36" borderId="53" xfId="109" applyFont="1" applyFill="1" applyBorder="1" applyAlignment="1">
      <alignment horizontal="center" vertical="center" wrapText="1"/>
      <protection/>
    </xf>
    <xf numFmtId="0" fontId="3" fillId="36" borderId="54" xfId="109" applyFont="1" applyFill="1" applyBorder="1" applyAlignment="1">
      <alignment horizontal="center" vertical="center" wrapText="1"/>
      <protection/>
    </xf>
    <xf numFmtId="0" fontId="3" fillId="36" borderId="55" xfId="109" applyFont="1" applyFill="1" applyBorder="1" applyAlignment="1">
      <alignment horizontal="center" vertical="center" wrapText="1"/>
      <protection/>
    </xf>
    <xf numFmtId="0" fontId="3" fillId="36" borderId="38" xfId="54" applyFont="1" applyFill="1" applyBorder="1" applyAlignment="1">
      <alignment horizontal="center" vertical="top" wrapText="1"/>
      <protection/>
    </xf>
    <xf numFmtId="0" fontId="3" fillId="36" borderId="26" xfId="54" applyFont="1" applyFill="1" applyBorder="1" applyAlignment="1">
      <alignment horizontal="center" vertical="top" wrapText="1"/>
      <protection/>
    </xf>
    <xf numFmtId="0" fontId="3" fillId="36" borderId="27" xfId="54" applyFont="1" applyFill="1" applyBorder="1" applyAlignment="1">
      <alignment horizontal="center" vertical="top" wrapText="1"/>
      <protection/>
    </xf>
    <xf numFmtId="0" fontId="3" fillId="36" borderId="24" xfId="171" applyNumberFormat="1" applyFont="1" applyFill="1" applyBorder="1" applyAlignment="1">
      <alignment horizontal="left" vertical="top" wrapText="1"/>
    </xf>
    <xf numFmtId="0" fontId="3" fillId="36" borderId="19" xfId="171" applyNumberFormat="1" applyFont="1" applyFill="1" applyBorder="1" applyAlignment="1">
      <alignment horizontal="left" vertical="top" wrapText="1"/>
    </xf>
    <xf numFmtId="0" fontId="3" fillId="36" borderId="25" xfId="171" applyNumberFormat="1" applyFont="1" applyFill="1" applyBorder="1" applyAlignment="1">
      <alignment horizontal="left" vertical="top" wrapText="1"/>
    </xf>
    <xf numFmtId="0" fontId="3" fillId="36" borderId="17" xfId="171" applyNumberFormat="1" applyFont="1" applyFill="1" applyBorder="1" applyAlignment="1">
      <alignment horizontal="left" vertical="top" wrapText="1"/>
    </xf>
    <xf numFmtId="0" fontId="3" fillId="36" borderId="0" xfId="171" applyNumberFormat="1" applyFont="1" applyFill="1" applyBorder="1" applyAlignment="1">
      <alignment horizontal="left" vertical="top" wrapText="1"/>
    </xf>
    <xf numFmtId="0" fontId="3" fillId="36" borderId="18" xfId="171" applyNumberFormat="1" applyFont="1" applyFill="1" applyBorder="1" applyAlignment="1">
      <alignment horizontal="left" vertical="top" wrapText="1"/>
    </xf>
    <xf numFmtId="0" fontId="3" fillId="36" borderId="21" xfId="171" applyNumberFormat="1" applyFont="1" applyFill="1" applyBorder="1" applyAlignment="1">
      <alignment horizontal="left" vertical="top" wrapText="1"/>
    </xf>
    <xf numFmtId="0" fontId="3" fillId="36" borderId="22" xfId="171" applyNumberFormat="1" applyFont="1" applyFill="1" applyBorder="1" applyAlignment="1">
      <alignment horizontal="left" vertical="top" wrapText="1"/>
    </xf>
    <xf numFmtId="0" fontId="3" fillId="36" borderId="23" xfId="171" applyNumberFormat="1" applyFont="1" applyFill="1" applyBorder="1" applyAlignment="1">
      <alignment horizontal="left" vertical="top" wrapText="1"/>
    </xf>
    <xf numFmtId="0" fontId="4" fillId="36" borderId="10" xfId="54" applyFont="1" applyFill="1" applyBorder="1" applyAlignment="1">
      <alignment horizontal="center" vertical="center" wrapText="1"/>
      <protection/>
    </xf>
    <xf numFmtId="0" fontId="4" fillId="36" borderId="12" xfId="54" applyFont="1" applyFill="1" applyBorder="1" applyAlignment="1">
      <alignment horizontal="center" vertical="center" wrapText="1"/>
      <protection/>
    </xf>
    <xf numFmtId="0" fontId="4" fillId="36" borderId="39" xfId="54" applyFont="1" applyFill="1" applyBorder="1" applyAlignment="1">
      <alignment horizontal="center" vertical="center" wrapText="1"/>
      <protection/>
    </xf>
    <xf numFmtId="0" fontId="71" fillId="36" borderId="48" xfId="54" applyFont="1" applyFill="1" applyBorder="1" applyAlignment="1">
      <alignment horizontal="center" vertical="top" wrapText="1"/>
      <protection/>
    </xf>
    <xf numFmtId="0" fontId="71" fillId="36" borderId="49" xfId="54" applyFont="1" applyFill="1" applyBorder="1" applyAlignment="1">
      <alignment horizontal="center" vertical="top" wrapText="1"/>
      <protection/>
    </xf>
    <xf numFmtId="0" fontId="71" fillId="36" borderId="56" xfId="54" applyFont="1" applyFill="1" applyBorder="1" applyAlignment="1">
      <alignment horizontal="center" vertical="top" wrapText="1"/>
      <protection/>
    </xf>
    <xf numFmtId="0" fontId="3" fillId="36" borderId="57" xfId="54" applyFont="1" applyFill="1" applyBorder="1" applyAlignment="1">
      <alignment horizontal="center" vertical="center" wrapText="1"/>
      <protection/>
    </xf>
    <xf numFmtId="0" fontId="3" fillId="36" borderId="16" xfId="54" applyFont="1" applyFill="1" applyBorder="1" applyAlignment="1">
      <alignment horizontal="center" vertical="center" wrapText="1"/>
      <protection/>
    </xf>
    <xf numFmtId="0" fontId="4" fillId="36" borderId="58" xfId="54" applyFont="1" applyFill="1" applyBorder="1" applyAlignment="1">
      <alignment horizontal="center" vertical="center" wrapText="1"/>
      <protection/>
    </xf>
    <xf numFmtId="0" fontId="4" fillId="36" borderId="13" xfId="54" applyFont="1" applyFill="1" applyBorder="1" applyAlignment="1">
      <alignment horizontal="center" vertical="center" wrapText="1"/>
      <protection/>
    </xf>
    <xf numFmtId="0" fontId="23" fillId="0" borderId="11" xfId="0" applyFont="1" applyBorder="1" applyAlignment="1">
      <alignment horizontal="left" wrapText="1"/>
    </xf>
    <xf numFmtId="0" fontId="23" fillId="0" borderId="11" xfId="0" applyFont="1" applyBorder="1" applyAlignment="1">
      <alignment horizontal="left"/>
    </xf>
    <xf numFmtId="0" fontId="71" fillId="36" borderId="11" xfId="54" applyFont="1" applyFill="1" applyBorder="1" applyAlignment="1">
      <alignment horizontal="left" vertical="top" wrapText="1"/>
      <protection/>
    </xf>
    <xf numFmtId="0" fontId="68" fillId="36" borderId="11" xfId="54" applyFont="1" applyFill="1" applyBorder="1" applyAlignment="1">
      <alignment horizontal="center" vertical="top"/>
      <protection/>
    </xf>
    <xf numFmtId="43" fontId="7" fillId="36" borderId="58" xfId="54" applyNumberFormat="1" applyFont="1" applyFill="1" applyBorder="1" applyAlignment="1">
      <alignment horizontal="center" vertical="top"/>
      <protection/>
    </xf>
    <xf numFmtId="0" fontId="71" fillId="36" borderId="26" xfId="54" applyFont="1" applyFill="1" applyBorder="1" applyAlignment="1">
      <alignment horizontal="center" vertical="top" wrapText="1"/>
      <protection/>
    </xf>
    <xf numFmtId="0" fontId="2" fillId="36" borderId="53" xfId="54" applyFont="1" applyFill="1" applyBorder="1" applyAlignment="1">
      <alignment horizontal="center" vertical="center" wrapText="1"/>
      <protection/>
    </xf>
    <xf numFmtId="0" fontId="2" fillId="36" borderId="54" xfId="54" applyFont="1" applyFill="1" applyBorder="1" applyAlignment="1">
      <alignment horizontal="center" vertical="center" wrapText="1"/>
      <protection/>
    </xf>
    <xf numFmtId="0" fontId="2" fillId="36" borderId="55" xfId="54" applyFont="1" applyFill="1" applyBorder="1" applyAlignment="1">
      <alignment horizontal="center" vertical="center" wrapText="1"/>
      <protection/>
    </xf>
    <xf numFmtId="0" fontId="3" fillId="36" borderId="51" xfId="54" applyFont="1" applyFill="1" applyBorder="1" applyAlignment="1">
      <alignment horizontal="center" vertical="center"/>
      <protection/>
    </xf>
    <xf numFmtId="0" fontId="3" fillId="0" borderId="20" xfId="109" applyFont="1" applyFill="1" applyBorder="1" applyAlignment="1">
      <alignment horizontal="left" vertical="center" wrapText="1"/>
      <protection/>
    </xf>
    <xf numFmtId="0" fontId="3" fillId="0" borderId="47" xfId="109" applyFont="1" applyFill="1" applyBorder="1" applyAlignment="1">
      <alignment horizontal="left" vertical="center" wrapText="1"/>
      <protection/>
    </xf>
    <xf numFmtId="0" fontId="3" fillId="0" borderId="14" xfId="109" applyFont="1" applyFill="1" applyBorder="1" applyAlignment="1">
      <alignment horizontal="left" vertical="center" wrapText="1"/>
      <protection/>
    </xf>
    <xf numFmtId="0" fontId="2" fillId="36" borderId="38" xfId="54" applyFont="1" applyFill="1" applyBorder="1" applyAlignment="1">
      <alignment horizontal="left" vertical="top" wrapText="1"/>
      <protection/>
    </xf>
    <xf numFmtId="0" fontId="2" fillId="36" borderId="26" xfId="54" applyFont="1" applyFill="1" applyBorder="1" applyAlignment="1">
      <alignment horizontal="left" vertical="top" wrapText="1"/>
      <protection/>
    </xf>
    <xf numFmtId="0" fontId="2" fillId="36" borderId="27" xfId="54" applyFont="1" applyFill="1" applyBorder="1" applyAlignment="1">
      <alignment horizontal="left" vertical="top" wrapText="1"/>
      <protection/>
    </xf>
    <xf numFmtId="0" fontId="26" fillId="36" borderId="11" xfId="54" applyFont="1" applyFill="1" applyBorder="1" applyAlignment="1">
      <alignment horizontal="center" vertical="center" wrapText="1"/>
      <protection/>
    </xf>
    <xf numFmtId="1" fontId="7" fillId="36" borderId="11" xfId="54" applyNumberFormat="1" applyFont="1" applyFill="1" applyBorder="1" applyAlignment="1">
      <alignment horizontal="center" vertical="top"/>
      <protection/>
    </xf>
    <xf numFmtId="0" fontId="3" fillId="36" borderId="11" xfId="172" applyNumberFormat="1" applyFont="1" applyFill="1" applyBorder="1" applyAlignment="1">
      <alignment horizontal="left" vertical="top" wrapText="1"/>
    </xf>
    <xf numFmtId="0" fontId="3" fillId="36" borderId="11" xfId="171" applyNumberFormat="1" applyFont="1" applyFill="1" applyBorder="1" applyAlignment="1">
      <alignment horizontal="left" vertical="top" wrapText="1"/>
    </xf>
    <xf numFmtId="0" fontId="4" fillId="36" borderId="13" xfId="54" applyFont="1" applyFill="1" applyBorder="1" applyAlignment="1">
      <alignment vertical="center" wrapText="1"/>
      <protection/>
    </xf>
    <xf numFmtId="0" fontId="4" fillId="36" borderId="11" xfId="54" applyFont="1" applyFill="1" applyBorder="1" applyAlignment="1">
      <alignment vertical="center" wrapText="1"/>
      <protection/>
    </xf>
    <xf numFmtId="0" fontId="4" fillId="36" borderId="59" xfId="54" applyNumberFormat="1" applyFont="1" applyFill="1" applyBorder="1" applyAlignment="1">
      <alignment horizontal="left" vertical="top" wrapText="1"/>
      <protection/>
    </xf>
    <xf numFmtId="0" fontId="4" fillId="36" borderId="60" xfId="54" applyNumberFormat="1" applyFont="1" applyFill="1" applyBorder="1" applyAlignment="1">
      <alignment horizontal="left" vertical="top" wrapText="1"/>
      <protection/>
    </xf>
    <xf numFmtId="0" fontId="4" fillId="36" borderId="61" xfId="54" applyNumberFormat="1" applyFont="1" applyFill="1" applyBorder="1" applyAlignment="1">
      <alignment horizontal="left" vertical="top" wrapText="1"/>
      <protection/>
    </xf>
    <xf numFmtId="0" fontId="3" fillId="36" borderId="17" xfId="0" applyFont="1" applyFill="1" applyBorder="1" applyAlignment="1">
      <alignment horizontal="left" vertical="top" wrapText="1"/>
    </xf>
    <xf numFmtId="0" fontId="71" fillId="36" borderId="0" xfId="0" applyFont="1" applyFill="1" applyBorder="1" applyAlignment="1">
      <alignment horizontal="left" vertical="top" wrapText="1"/>
    </xf>
    <xf numFmtId="0" fontId="71" fillId="36" borderId="17" xfId="0" applyFont="1" applyFill="1" applyBorder="1" applyAlignment="1">
      <alignment horizontal="left" vertical="top" wrapText="1"/>
    </xf>
    <xf numFmtId="0" fontId="2" fillId="36" borderId="42" xfId="109" applyFont="1" applyFill="1" applyBorder="1" applyAlignment="1">
      <alignment horizontal="center" vertical="center" wrapText="1"/>
      <protection/>
    </xf>
    <xf numFmtId="0" fontId="2" fillId="36" borderId="43" xfId="109" applyFont="1" applyFill="1" applyBorder="1" applyAlignment="1">
      <alignment horizontal="center" vertical="center" wrapText="1"/>
      <protection/>
    </xf>
    <xf numFmtId="0" fontId="2" fillId="36" borderId="34" xfId="109" applyFont="1" applyFill="1" applyBorder="1" applyAlignment="1">
      <alignment horizontal="center" vertical="center" wrapText="1"/>
      <protection/>
    </xf>
    <xf numFmtId="0" fontId="4" fillId="0" borderId="24" xfId="109" applyFont="1" applyFill="1" applyBorder="1" applyAlignment="1">
      <alignment horizontal="center" vertical="center" wrapText="1"/>
      <protection/>
    </xf>
    <xf numFmtId="0" fontId="4" fillId="0" borderId="19" xfId="109" applyFont="1" applyFill="1" applyBorder="1" applyAlignment="1">
      <alignment horizontal="center" vertical="center" wrapText="1"/>
      <protection/>
    </xf>
    <xf numFmtId="0" fontId="4" fillId="0" borderId="25" xfId="109" applyFont="1" applyFill="1" applyBorder="1" applyAlignment="1">
      <alignment horizontal="center" vertical="center" wrapText="1"/>
      <protection/>
    </xf>
    <xf numFmtId="0" fontId="26" fillId="0" borderId="39" xfId="54" applyFont="1" applyFill="1" applyBorder="1" applyAlignment="1">
      <alignment horizontal="center" vertical="center" wrapText="1"/>
      <protection/>
    </xf>
    <xf numFmtId="2" fontId="7" fillId="36" borderId="11" xfId="54" applyNumberFormat="1" applyFont="1" applyFill="1" applyBorder="1" applyAlignment="1">
      <alignment horizontal="center" vertical="top"/>
      <protection/>
    </xf>
    <xf numFmtId="0" fontId="3" fillId="0" borderId="11" xfId="54" applyFont="1" applyFill="1" applyBorder="1" applyAlignment="1">
      <alignment horizontal="left" vertical="top" wrapText="1"/>
      <protection/>
    </xf>
    <xf numFmtId="0" fontId="18" fillId="36" borderId="62" xfId="0" applyFont="1" applyFill="1" applyBorder="1" applyAlignment="1">
      <alignment horizontal="center" vertical="top"/>
    </xf>
    <xf numFmtId="0" fontId="19" fillId="0" borderId="11" xfId="0" applyFont="1" applyBorder="1" applyAlignment="1">
      <alignment horizontal="center"/>
    </xf>
    <xf numFmtId="43" fontId="7" fillId="0" borderId="10" xfId="54" applyNumberFormat="1" applyFont="1" applyFill="1" applyBorder="1" applyAlignment="1">
      <alignment horizontal="center" vertical="top"/>
      <protection/>
    </xf>
    <xf numFmtId="0" fontId="3" fillId="36" borderId="48" xfId="54" applyFont="1" applyFill="1" applyBorder="1" applyAlignment="1">
      <alignment horizontal="center" vertical="top" wrapText="1"/>
      <protection/>
    </xf>
    <xf numFmtId="0" fontId="3" fillId="36" borderId="49" xfId="54" applyFont="1" applyFill="1" applyBorder="1" applyAlignment="1">
      <alignment horizontal="center" vertical="top" wrapText="1"/>
      <protection/>
    </xf>
    <xf numFmtId="0" fontId="25" fillId="0" borderId="11" xfId="54" applyFont="1" applyFill="1" applyBorder="1" applyAlignment="1">
      <alignment horizontal="center" vertical="center" wrapText="1"/>
      <protection/>
    </xf>
    <xf numFmtId="0" fontId="4" fillId="36" borderId="11" xfId="0" applyFont="1" applyFill="1" applyBorder="1" applyAlignment="1">
      <alignment horizontal="center" vertical="center" wrapText="1"/>
    </xf>
    <xf numFmtId="0" fontId="19" fillId="36" borderId="11" xfId="0" applyFont="1" applyFill="1" applyBorder="1" applyAlignment="1">
      <alignment horizontal="center" vertical="center" wrapText="1"/>
    </xf>
    <xf numFmtId="0" fontId="69" fillId="36" borderId="25" xfId="0" applyFont="1" applyFill="1" applyBorder="1" applyAlignment="1">
      <alignment horizontal="center" vertical="top"/>
    </xf>
    <xf numFmtId="0" fontId="2" fillId="0" borderId="0" xfId="54" applyFont="1" applyFill="1" applyBorder="1" applyAlignment="1">
      <alignment horizontal="left" vertical="top" wrapText="1"/>
      <protection/>
    </xf>
    <xf numFmtId="0" fontId="4" fillId="0" borderId="20" xfId="109" applyFont="1" applyFill="1" applyBorder="1" applyAlignment="1">
      <alignment horizontal="right" vertical="center" wrapText="1"/>
      <protection/>
    </xf>
    <xf numFmtId="0" fontId="4" fillId="0" borderId="47" xfId="109" applyFont="1" applyFill="1" applyBorder="1" applyAlignment="1">
      <alignment horizontal="right" vertical="center" wrapText="1"/>
      <protection/>
    </xf>
    <xf numFmtId="0" fontId="4" fillId="0" borderId="14" xfId="109" applyFont="1" applyFill="1" applyBorder="1" applyAlignment="1">
      <alignment horizontal="right" vertical="center" wrapText="1"/>
      <protection/>
    </xf>
    <xf numFmtId="183" fontId="7" fillId="0" borderId="10" xfId="54" applyNumberFormat="1" applyFont="1" applyFill="1" applyBorder="1" applyAlignment="1">
      <alignment horizontal="center" vertical="top"/>
      <protection/>
    </xf>
    <xf numFmtId="0" fontId="66" fillId="36" borderId="0" xfId="0" applyFont="1" applyFill="1" applyBorder="1" applyAlignment="1">
      <alignment horizontal="center"/>
    </xf>
    <xf numFmtId="0" fontId="66" fillId="36" borderId="18" xfId="0" applyFont="1" applyFill="1" applyBorder="1" applyAlignment="1">
      <alignment horizontal="center"/>
    </xf>
    <xf numFmtId="0" fontId="2" fillId="36" borderId="11" xfId="54" applyFont="1" applyFill="1" applyBorder="1" applyAlignment="1">
      <alignment horizontal="left" vertical="top" wrapText="1"/>
      <protection/>
    </xf>
    <xf numFmtId="0" fontId="3" fillId="36" borderId="63" xfId="54" applyFont="1" applyFill="1" applyBorder="1" applyAlignment="1">
      <alignment horizontal="left" vertical="top" wrapText="1"/>
      <protection/>
    </xf>
    <xf numFmtId="0" fontId="3" fillId="36" borderId="64" xfId="54" applyFont="1" applyFill="1" applyBorder="1" applyAlignment="1">
      <alignment horizontal="left" vertical="top" wrapText="1"/>
      <protection/>
    </xf>
    <xf numFmtId="0" fontId="3" fillId="36" borderId="65" xfId="54" applyFont="1" applyFill="1" applyBorder="1" applyAlignment="1">
      <alignment horizontal="left" vertical="top" wrapText="1"/>
      <protection/>
    </xf>
    <xf numFmtId="175" fontId="4" fillId="0" borderId="10" xfId="172" applyNumberFormat="1" applyFont="1" applyFill="1" applyBorder="1" applyAlignment="1">
      <alignment horizontal="center" vertical="center" wrapText="1"/>
    </xf>
    <xf numFmtId="175" fontId="4" fillId="0" borderId="12" xfId="172" applyNumberFormat="1" applyFont="1" applyFill="1" applyBorder="1" applyAlignment="1">
      <alignment horizontal="center" vertical="center" wrapText="1"/>
    </xf>
    <xf numFmtId="175" fontId="4" fillId="0" borderId="13" xfId="172" applyNumberFormat="1" applyFont="1" applyFill="1" applyBorder="1" applyAlignment="1">
      <alignment horizontal="center" vertical="center" wrapText="1"/>
    </xf>
    <xf numFmtId="0" fontId="18" fillId="36" borderId="11" xfId="0" applyFont="1" applyFill="1" applyBorder="1" applyAlignment="1">
      <alignment vertical="top"/>
    </xf>
    <xf numFmtId="0" fontId="3" fillId="36" borderId="42" xfId="109" applyFont="1" applyFill="1" applyBorder="1" applyAlignment="1">
      <alignment horizontal="center" vertical="center" wrapText="1"/>
      <protection/>
    </xf>
    <xf numFmtId="0" fontId="3" fillId="36" borderId="43" xfId="109" applyFont="1" applyFill="1" applyBorder="1" applyAlignment="1">
      <alignment horizontal="center" vertical="center" wrapText="1"/>
      <protection/>
    </xf>
    <xf numFmtId="0" fontId="3" fillId="36" borderId="34" xfId="109" applyFont="1" applyFill="1" applyBorder="1" applyAlignment="1">
      <alignment horizontal="center" vertical="center" wrapText="1"/>
      <protection/>
    </xf>
    <xf numFmtId="0" fontId="3" fillId="0" borderId="33" xfId="172" applyNumberFormat="1" applyFont="1" applyFill="1" applyBorder="1" applyAlignment="1">
      <alignment horizontal="left" vertical="top" wrapText="1"/>
    </xf>
    <xf numFmtId="0" fontId="3" fillId="0" borderId="40" xfId="172" applyNumberFormat="1" applyFont="1" applyFill="1" applyBorder="1" applyAlignment="1">
      <alignment horizontal="left" vertical="top" wrapText="1"/>
    </xf>
    <xf numFmtId="0" fontId="3" fillId="0" borderId="41" xfId="172" applyNumberFormat="1" applyFont="1" applyFill="1" applyBorder="1" applyAlignment="1">
      <alignment horizontal="left" vertical="top" wrapText="1"/>
    </xf>
    <xf numFmtId="0" fontId="3" fillId="0" borderId="11" xfId="54" applyFont="1" applyFill="1" applyBorder="1" applyAlignment="1">
      <alignment horizontal="center" vertical="top" wrapText="1"/>
      <protection/>
    </xf>
    <xf numFmtId="175" fontId="7" fillId="0" borderId="11" xfId="54" applyNumberFormat="1" applyFont="1" applyFill="1" applyBorder="1" applyAlignment="1">
      <alignment horizontal="center" vertical="top"/>
      <protection/>
    </xf>
    <xf numFmtId="0" fontId="7" fillId="0" borderId="11" xfId="54" applyFont="1" applyFill="1" applyBorder="1" applyAlignment="1">
      <alignment horizontal="center" vertical="top"/>
      <protection/>
    </xf>
    <xf numFmtId="0" fontId="2" fillId="0" borderId="38" xfId="54" applyFont="1" applyFill="1" applyBorder="1" applyAlignment="1">
      <alignment horizontal="right" vertical="top" wrapText="1"/>
      <protection/>
    </xf>
    <xf numFmtId="0" fontId="2" fillId="0" borderId="26" xfId="54" applyFont="1" applyFill="1" applyBorder="1" applyAlignment="1">
      <alignment horizontal="right" vertical="top" wrapText="1"/>
      <protection/>
    </xf>
    <xf numFmtId="0" fontId="4" fillId="0" borderId="21" xfId="109" applyFont="1" applyFill="1" applyBorder="1" applyAlignment="1">
      <alignment horizontal="left" vertical="center" wrapText="1"/>
      <protection/>
    </xf>
    <xf numFmtId="0" fontId="23" fillId="0" borderId="11" xfId="0" applyFont="1" applyFill="1" applyBorder="1" applyAlignment="1">
      <alignment horizontal="center" vertical="top" textRotation="90"/>
    </xf>
    <xf numFmtId="175" fontId="3" fillId="0" borderId="10" xfId="54" applyNumberFormat="1" applyFont="1" applyFill="1" applyBorder="1" applyAlignment="1">
      <alignment horizontal="center" vertical="top" wrapText="1"/>
      <protection/>
    </xf>
    <xf numFmtId="175" fontId="3" fillId="0" borderId="12" xfId="54" applyNumberFormat="1" applyFont="1" applyFill="1" applyBorder="1" applyAlignment="1">
      <alignment horizontal="center" vertical="top" wrapText="1"/>
      <protection/>
    </xf>
    <xf numFmtId="43" fontId="7" fillId="36" borderId="10" xfId="54" applyNumberFormat="1" applyFont="1" applyFill="1" applyBorder="1" applyAlignment="1">
      <alignment vertical="top"/>
      <protection/>
    </xf>
    <xf numFmtId="0" fontId="7" fillId="36" borderId="12" xfId="54" applyFont="1" applyFill="1" applyBorder="1" applyAlignment="1">
      <alignment vertical="top"/>
      <protection/>
    </xf>
    <xf numFmtId="0" fontId="7" fillId="36" borderId="39" xfId="54" applyFont="1" applyFill="1" applyBorder="1" applyAlignment="1">
      <alignment vertical="top"/>
      <protection/>
    </xf>
    <xf numFmtId="0" fontId="4" fillId="0" borderId="11" xfId="109" applyFont="1" applyFill="1" applyBorder="1" applyAlignment="1">
      <alignment horizontal="center" vertical="center" wrapText="1"/>
      <protection/>
    </xf>
    <xf numFmtId="0" fontId="4" fillId="0" borderId="13" xfId="54" applyFont="1" applyFill="1" applyBorder="1" applyAlignment="1">
      <alignment horizontal="center" vertical="center" wrapText="1"/>
      <protection/>
    </xf>
    <xf numFmtId="0" fontId="20" fillId="0" borderId="24" xfId="0" applyFont="1" applyBorder="1" applyAlignment="1">
      <alignment horizontal="left" wrapText="1"/>
    </xf>
    <xf numFmtId="0" fontId="19" fillId="0" borderId="19" xfId="0" applyFont="1" applyBorder="1" applyAlignment="1">
      <alignment horizontal="left"/>
    </xf>
    <xf numFmtId="0" fontId="19" fillId="0" borderId="25" xfId="0" applyFont="1" applyBorder="1" applyAlignment="1">
      <alignment horizontal="left"/>
    </xf>
    <xf numFmtId="0" fontId="19" fillId="0" borderId="17" xfId="0" applyFont="1" applyBorder="1" applyAlignment="1">
      <alignment horizontal="left"/>
    </xf>
    <xf numFmtId="0" fontId="19" fillId="0" borderId="0" xfId="0" applyFont="1" applyAlignment="1">
      <alignment horizontal="left"/>
    </xf>
    <xf numFmtId="0" fontId="19" fillId="0" borderId="18" xfId="0" applyFont="1" applyBorder="1" applyAlignment="1">
      <alignment horizontal="left"/>
    </xf>
    <xf numFmtId="0" fontId="19" fillId="0" borderId="33" xfId="0" applyFont="1" applyBorder="1" applyAlignment="1">
      <alignment horizontal="left"/>
    </xf>
    <xf numFmtId="0" fontId="19" fillId="0" borderId="40" xfId="0" applyFont="1" applyBorder="1" applyAlignment="1">
      <alignment horizontal="left"/>
    </xf>
    <xf numFmtId="0" fontId="19" fillId="0" borderId="41" xfId="0" applyFont="1" applyBorder="1" applyAlignment="1">
      <alignment horizontal="left"/>
    </xf>
    <xf numFmtId="0" fontId="4" fillId="36" borderId="20" xfId="53" applyNumberFormat="1" applyFont="1" applyFill="1" applyBorder="1" applyAlignment="1">
      <alignment horizontal="center" vertical="center" wrapText="1"/>
      <protection/>
    </xf>
    <xf numFmtId="0" fontId="4" fillId="36" borderId="47" xfId="53" applyNumberFormat="1" applyFont="1" applyFill="1" applyBorder="1" applyAlignment="1">
      <alignment horizontal="center" vertical="center" wrapText="1"/>
      <protection/>
    </xf>
    <xf numFmtId="0" fontId="4" fillId="36" borderId="14" xfId="53" applyNumberFormat="1" applyFont="1" applyFill="1" applyBorder="1" applyAlignment="1">
      <alignment horizontal="center" vertical="center" wrapText="1"/>
      <protection/>
    </xf>
    <xf numFmtId="0" fontId="71" fillId="36" borderId="38" xfId="54" applyFont="1" applyFill="1" applyBorder="1" applyAlignment="1">
      <alignment horizontal="left" vertical="top" wrapText="1"/>
      <protection/>
    </xf>
    <xf numFmtId="0" fontId="71" fillId="36" borderId="26" xfId="54" applyFont="1" applyFill="1" applyBorder="1" applyAlignment="1">
      <alignment horizontal="left" vertical="top" wrapText="1"/>
      <protection/>
    </xf>
    <xf numFmtId="0" fontId="71" fillId="36" borderId="27" xfId="54" applyFont="1" applyFill="1" applyBorder="1" applyAlignment="1">
      <alignment horizontal="left" vertical="top" wrapText="1"/>
      <protection/>
    </xf>
    <xf numFmtId="0" fontId="3" fillId="0" borderId="24" xfId="172" applyNumberFormat="1" applyFont="1" applyFill="1" applyBorder="1" applyAlignment="1">
      <alignment horizontal="center" vertical="top" wrapText="1"/>
    </xf>
    <xf numFmtId="0" fontId="3" fillId="0" borderId="19" xfId="172" applyNumberFormat="1" applyFont="1" applyFill="1" applyBorder="1" applyAlignment="1">
      <alignment horizontal="center" vertical="top" wrapText="1"/>
    </xf>
    <xf numFmtId="0" fontId="3" fillId="0" borderId="25" xfId="172" applyNumberFormat="1" applyFont="1" applyFill="1" applyBorder="1" applyAlignment="1">
      <alignment horizontal="center" vertical="top" wrapText="1"/>
    </xf>
    <xf numFmtId="0" fontId="3" fillId="0" borderId="17" xfId="172" applyNumberFormat="1" applyFont="1" applyFill="1" applyBorder="1" applyAlignment="1">
      <alignment horizontal="center" vertical="top" wrapText="1"/>
    </xf>
    <xf numFmtId="0" fontId="3" fillId="0" borderId="0" xfId="172" applyNumberFormat="1" applyFont="1" applyFill="1" applyBorder="1" applyAlignment="1">
      <alignment horizontal="center" vertical="top" wrapText="1"/>
    </xf>
    <xf numFmtId="0" fontId="3" fillId="0" borderId="18" xfId="172" applyNumberFormat="1" applyFont="1" applyFill="1" applyBorder="1" applyAlignment="1">
      <alignment horizontal="center" vertical="top" wrapText="1"/>
    </xf>
    <xf numFmtId="0" fontId="3" fillId="0" borderId="33" xfId="172" applyNumberFormat="1" applyFont="1" applyFill="1" applyBorder="1" applyAlignment="1">
      <alignment horizontal="center" vertical="top" wrapText="1"/>
    </xf>
    <xf numFmtId="0" fontId="3" fillId="0" borderId="40" xfId="172" applyNumberFormat="1" applyFont="1" applyFill="1" applyBorder="1" applyAlignment="1">
      <alignment horizontal="center" vertical="top" wrapText="1"/>
    </xf>
    <xf numFmtId="0" fontId="3" fillId="0" borderId="41" xfId="172" applyNumberFormat="1" applyFont="1" applyFill="1" applyBorder="1" applyAlignment="1">
      <alignment horizontal="center" vertical="top" wrapText="1"/>
    </xf>
    <xf numFmtId="183" fontId="7" fillId="0" borderId="11" xfId="54" applyNumberFormat="1" applyFont="1" applyFill="1" applyBorder="1" applyAlignment="1">
      <alignment horizontal="center" vertical="top"/>
      <protection/>
    </xf>
    <xf numFmtId="175" fontId="4" fillId="0" borderId="11" xfId="172" applyNumberFormat="1" applyFont="1" applyFill="1" applyBorder="1" applyAlignment="1">
      <alignment horizontal="center" vertical="top" wrapText="1"/>
    </xf>
    <xf numFmtId="0" fontId="4" fillId="0" borderId="11" xfId="172" applyNumberFormat="1" applyFont="1" applyFill="1" applyBorder="1" applyAlignment="1">
      <alignment horizontal="center" vertical="top" wrapText="1"/>
    </xf>
    <xf numFmtId="0" fontId="2" fillId="0" borderId="10" xfId="54" applyFont="1" applyBorder="1" applyAlignment="1">
      <alignment horizontal="center" vertical="center" wrapText="1"/>
      <protection/>
    </xf>
    <xf numFmtId="0" fontId="2" fillId="0" borderId="13" xfId="54" applyFont="1" applyBorder="1" applyAlignment="1">
      <alignment horizontal="center" vertical="center" wrapText="1"/>
      <protection/>
    </xf>
    <xf numFmtId="0" fontId="2" fillId="34" borderId="10" xfId="54" applyFont="1" applyFill="1" applyBorder="1" applyAlignment="1">
      <alignment horizontal="center" vertical="center"/>
      <protection/>
    </xf>
    <xf numFmtId="0" fontId="2" fillId="34" borderId="12" xfId="54" applyFont="1" applyFill="1" applyBorder="1" applyAlignment="1">
      <alignment horizontal="center" vertical="center"/>
      <protection/>
    </xf>
    <xf numFmtId="0" fontId="2" fillId="34" borderId="13" xfId="54" applyFont="1" applyFill="1" applyBorder="1" applyAlignment="1">
      <alignment horizontal="center" vertical="center"/>
      <protection/>
    </xf>
    <xf numFmtId="0" fontId="3" fillId="36" borderId="10" xfId="54" applyFont="1" applyFill="1" applyBorder="1" applyAlignment="1">
      <alignment horizontal="center" vertical="center" wrapText="1"/>
      <protection/>
    </xf>
    <xf numFmtId="0" fontId="3" fillId="34" borderId="12" xfId="54" applyFont="1" applyFill="1" applyBorder="1" applyAlignment="1">
      <alignment horizontal="center" vertical="center" wrapText="1"/>
      <protection/>
    </xf>
    <xf numFmtId="0" fontId="3" fillId="34" borderId="13" xfId="54" applyFont="1" applyFill="1" applyBorder="1" applyAlignment="1">
      <alignment horizontal="center" vertical="center" wrapText="1"/>
      <protection/>
    </xf>
    <xf numFmtId="172" fontId="3" fillId="0" borderId="10" xfId="171" applyNumberFormat="1" applyFont="1" applyFill="1" applyBorder="1" applyAlignment="1">
      <alignment horizontal="center" vertical="center" wrapText="1"/>
    </xf>
    <xf numFmtId="172" fontId="3" fillId="0" borderId="12" xfId="171" applyNumberFormat="1" applyFont="1" applyFill="1" applyBorder="1" applyAlignment="1">
      <alignment horizontal="center" vertical="center" wrapText="1"/>
    </xf>
    <xf numFmtId="172" fontId="3" fillId="0" borderId="13" xfId="171" applyNumberFormat="1" applyFont="1" applyFill="1" applyBorder="1" applyAlignment="1">
      <alignment horizontal="center" vertical="center" wrapText="1"/>
    </xf>
    <xf numFmtId="0" fontId="6" fillId="0" borderId="12" xfId="54" applyFont="1" applyBorder="1" applyAlignment="1">
      <alignment horizontal="center" vertical="center" wrapText="1"/>
      <protection/>
    </xf>
    <xf numFmtId="0" fontId="6" fillId="0" borderId="13" xfId="54" applyFont="1" applyBorder="1" applyAlignment="1">
      <alignment horizontal="center" vertical="center" wrapText="1"/>
      <protection/>
    </xf>
    <xf numFmtId="173" fontId="5" fillId="0" borderId="10" xfId="54" applyNumberFormat="1" applyFont="1" applyFill="1" applyBorder="1" applyAlignment="1">
      <alignment horizontal="left" vertical="top" wrapText="1"/>
      <protection/>
    </xf>
    <xf numFmtId="173" fontId="5" fillId="0" borderId="12" xfId="54" applyNumberFormat="1" applyFont="1" applyFill="1" applyBorder="1" applyAlignment="1">
      <alignment horizontal="left" vertical="top" wrapText="1"/>
      <protection/>
    </xf>
    <xf numFmtId="173" fontId="5" fillId="0" borderId="13" xfId="54" applyNumberFormat="1" applyFont="1" applyFill="1" applyBorder="1" applyAlignment="1">
      <alignment horizontal="left" vertical="top" wrapText="1"/>
      <protection/>
    </xf>
    <xf numFmtId="0" fontId="3" fillId="0" borderId="10" xfId="54" applyFont="1" applyFill="1" applyBorder="1" applyAlignment="1">
      <alignment horizontal="center" vertical="center" wrapText="1"/>
      <protection/>
    </xf>
    <xf numFmtId="0" fontId="7" fillId="0" borderId="12"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9" fillId="0" borderId="0" xfId="0" applyFont="1" applyAlignment="1">
      <alignment horizontal="center"/>
    </xf>
    <xf numFmtId="0" fontId="2" fillId="0" borderId="11" xfId="54" applyFont="1" applyBorder="1" applyAlignment="1">
      <alignment horizontal="center" vertical="center" wrapText="1"/>
      <protection/>
    </xf>
    <xf numFmtId="0" fontId="3" fillId="33" borderId="20" xfId="54" applyFont="1" applyFill="1" applyBorder="1" applyAlignment="1">
      <alignment horizontal="center" vertical="center"/>
      <protection/>
    </xf>
    <xf numFmtId="0" fontId="3" fillId="33" borderId="47" xfId="54" applyFont="1" applyFill="1" applyBorder="1" applyAlignment="1">
      <alignment horizontal="center" vertical="center"/>
      <protection/>
    </xf>
    <xf numFmtId="0" fontId="3" fillId="33" borderId="14" xfId="54" applyFont="1" applyFill="1" applyBorder="1" applyAlignment="1">
      <alignment horizontal="center" vertical="center"/>
      <protection/>
    </xf>
    <xf numFmtId="0" fontId="3" fillId="34" borderId="10" xfId="54" applyFont="1" applyFill="1" applyBorder="1" applyAlignment="1">
      <alignment horizontal="center" vertical="center"/>
      <protection/>
    </xf>
    <xf numFmtId="0" fontId="3" fillId="34" borderId="13" xfId="54" applyFont="1" applyFill="1" applyBorder="1" applyAlignment="1">
      <alignment horizontal="center" vertical="center"/>
      <protection/>
    </xf>
    <xf numFmtId="0" fontId="2" fillId="0" borderId="20" xfId="54" applyFont="1" applyBorder="1" applyAlignment="1">
      <alignment horizontal="center" vertical="center"/>
      <protection/>
    </xf>
    <xf numFmtId="0" fontId="2" fillId="0" borderId="14" xfId="54" applyFont="1" applyBorder="1" applyAlignment="1">
      <alignment horizontal="center" vertical="center"/>
      <protection/>
    </xf>
  </cellXfs>
  <cellStyles count="17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2 10" xfId="55"/>
    <cellStyle name="Обычный 2 2 11" xfId="56"/>
    <cellStyle name="Обычный 2 2 2" xfId="57"/>
    <cellStyle name="Обычный 2 2 2 2" xfId="58"/>
    <cellStyle name="Обычный 2 2 2 2 2" xfId="59"/>
    <cellStyle name="Обычный 2 2 2 2 3" xfId="60"/>
    <cellStyle name="Обычный 2 2 2 2 4" xfId="61"/>
    <cellStyle name="Обычный 2 2 2 2 5" xfId="62"/>
    <cellStyle name="Обычный 2 2 2 2 6" xfId="63"/>
    <cellStyle name="Обычный 2 2 2 3" xfId="64"/>
    <cellStyle name="Обычный 2 2 2 4" xfId="65"/>
    <cellStyle name="Обычный 2 2 2 5" xfId="66"/>
    <cellStyle name="Обычный 2 2 2 6" xfId="67"/>
    <cellStyle name="Обычный 2 2 2 7" xfId="68"/>
    <cellStyle name="Обычный 2 2 3" xfId="69"/>
    <cellStyle name="Обычный 2 2 3 2" xfId="70"/>
    <cellStyle name="Обычный 2 2 3 2 2" xfId="71"/>
    <cellStyle name="Обычный 2 2 3 2 3" xfId="72"/>
    <cellStyle name="Обычный 2 2 3 2 4" xfId="73"/>
    <cellStyle name="Обычный 2 2 3 2 5" xfId="74"/>
    <cellStyle name="Обычный 2 2 3 2 6" xfId="75"/>
    <cellStyle name="Обычный 2 2 3 3" xfId="76"/>
    <cellStyle name="Обычный 2 2 3 4" xfId="77"/>
    <cellStyle name="Обычный 2 2 3 5" xfId="78"/>
    <cellStyle name="Обычный 2 2 3 6" xfId="79"/>
    <cellStyle name="Обычный 2 2 3 7" xfId="80"/>
    <cellStyle name="Обычный 2 2 4" xfId="81"/>
    <cellStyle name="Обычный 2 2 4 2" xfId="82"/>
    <cellStyle name="Обычный 2 2 4 2 2" xfId="83"/>
    <cellStyle name="Обычный 2 2 4 2 3" xfId="84"/>
    <cellStyle name="Обычный 2 2 4 2 4" xfId="85"/>
    <cellStyle name="Обычный 2 2 4 2 5" xfId="86"/>
    <cellStyle name="Обычный 2 2 4 2 6" xfId="87"/>
    <cellStyle name="Обычный 2 2 4 3" xfId="88"/>
    <cellStyle name="Обычный 2 2 4 4" xfId="89"/>
    <cellStyle name="Обычный 2 2 4 5" xfId="90"/>
    <cellStyle name="Обычный 2 2 4 6" xfId="91"/>
    <cellStyle name="Обычный 2 2 4 7" xfId="92"/>
    <cellStyle name="Обычный 2 2 5" xfId="93"/>
    <cellStyle name="Обычный 2 2 5 2" xfId="94"/>
    <cellStyle name="Обычный 2 2 5 3" xfId="95"/>
    <cellStyle name="Обычный 2 2 5 4" xfId="96"/>
    <cellStyle name="Обычный 2 2 5 5" xfId="97"/>
    <cellStyle name="Обычный 2 2 5 6" xfId="98"/>
    <cellStyle name="Обычный 2 2 6" xfId="99"/>
    <cellStyle name="Обычный 2 2 6 2" xfId="100"/>
    <cellStyle name="Обычный 2 2 6 3" xfId="101"/>
    <cellStyle name="Обычный 2 2 6 4" xfId="102"/>
    <cellStyle name="Обычный 2 2 6 5" xfId="103"/>
    <cellStyle name="Обычный 2 2 6 6" xfId="104"/>
    <cellStyle name="Обычный 2 2 7" xfId="105"/>
    <cellStyle name="Обычный 2 2 7 2" xfId="106"/>
    <cellStyle name="Обычный 2 2 8" xfId="107"/>
    <cellStyle name="Обычный 2 2 9" xfId="108"/>
    <cellStyle name="Обычный 2 2_30-ра" xfId="109"/>
    <cellStyle name="Обычный 3" xfId="110"/>
    <cellStyle name="Обычный 4" xfId="111"/>
    <cellStyle name="Обычный 4 10" xfId="112"/>
    <cellStyle name="Обычный 4 2" xfId="113"/>
    <cellStyle name="Обычный 4 2 2" xfId="114"/>
    <cellStyle name="Обычный 4 2 2 2" xfId="115"/>
    <cellStyle name="Обычный 4 2 2 3" xfId="116"/>
    <cellStyle name="Обычный 4 2 2 4" xfId="117"/>
    <cellStyle name="Обычный 4 2 2 5" xfId="118"/>
    <cellStyle name="Обычный 4 2 2 6" xfId="119"/>
    <cellStyle name="Обычный 4 2 3" xfId="120"/>
    <cellStyle name="Обычный 4 2 4" xfId="121"/>
    <cellStyle name="Обычный 4 2 5" xfId="122"/>
    <cellStyle name="Обычный 4 2 6" xfId="123"/>
    <cellStyle name="Обычный 4 2 7" xfId="124"/>
    <cellStyle name="Обычный 4 3" xfId="125"/>
    <cellStyle name="Обычный 4 3 2" xfId="126"/>
    <cellStyle name="Обычный 4 3 2 2" xfId="127"/>
    <cellStyle name="Обычный 4 3 2 3" xfId="128"/>
    <cellStyle name="Обычный 4 3 2 4" xfId="129"/>
    <cellStyle name="Обычный 4 3 2 5" xfId="130"/>
    <cellStyle name="Обычный 4 3 2 6" xfId="131"/>
    <cellStyle name="Обычный 4 3 3" xfId="132"/>
    <cellStyle name="Обычный 4 3 4" xfId="133"/>
    <cellStyle name="Обычный 4 3 5" xfId="134"/>
    <cellStyle name="Обычный 4 3 6" xfId="135"/>
    <cellStyle name="Обычный 4 3 7" xfId="136"/>
    <cellStyle name="Обычный 4 4" xfId="137"/>
    <cellStyle name="Обычный 4 4 2" xfId="138"/>
    <cellStyle name="Обычный 4 4 3" xfId="139"/>
    <cellStyle name="Обычный 4 4 4" xfId="140"/>
    <cellStyle name="Обычный 4 4 5" xfId="141"/>
    <cellStyle name="Обычный 4 4 6" xfId="142"/>
    <cellStyle name="Обычный 4 5" xfId="143"/>
    <cellStyle name="Обычный 4 5 2" xfId="144"/>
    <cellStyle name="Обычный 4 5 3" xfId="145"/>
    <cellStyle name="Обычный 4 5 4" xfId="146"/>
    <cellStyle name="Обычный 4 5 5" xfId="147"/>
    <cellStyle name="Обычный 4 5 6" xfId="148"/>
    <cellStyle name="Обычный 4 6" xfId="149"/>
    <cellStyle name="Обычный 4 7" xfId="150"/>
    <cellStyle name="Обычный 4 8" xfId="151"/>
    <cellStyle name="Обычный 4 9" xfId="152"/>
    <cellStyle name="Followed Hyperlink" xfId="153"/>
    <cellStyle name="Плохой" xfId="154"/>
    <cellStyle name="Пояснение" xfId="155"/>
    <cellStyle name="Примечание" xfId="156"/>
    <cellStyle name="Percent" xfId="157"/>
    <cellStyle name="Процентный 2" xfId="158"/>
    <cellStyle name="Процентный 2 2" xfId="159"/>
    <cellStyle name="Процентный 2 2 2" xfId="160"/>
    <cellStyle name="Процентный 2 3" xfId="161"/>
    <cellStyle name="Процентный 3" xfId="162"/>
    <cellStyle name="Процентный 3 2" xfId="163"/>
    <cellStyle name="Процентный 4" xfId="164"/>
    <cellStyle name="Процентный 4 2" xfId="165"/>
    <cellStyle name="Связанная ячейка" xfId="166"/>
    <cellStyle name="Текст предупреждения" xfId="167"/>
    <cellStyle name="Comma" xfId="168"/>
    <cellStyle name="Comma [0]" xfId="169"/>
    <cellStyle name="Финансовый 2" xfId="170"/>
    <cellStyle name="Финансовый 2 2" xfId="171"/>
    <cellStyle name="Финансовый 2 2 2" xfId="172"/>
    <cellStyle name="Финансовый 2 3" xfId="173"/>
    <cellStyle name="Финансовый 3" xfId="174"/>
    <cellStyle name="Финансовый 3 2" xfId="175"/>
    <cellStyle name="Финансовый 3 2 2" xfId="176"/>
    <cellStyle name="Финансовый 3 3" xfId="177"/>
    <cellStyle name="Финансовый 4" xfId="178"/>
    <cellStyle name="Финансовый 4 2" xfId="179"/>
    <cellStyle name="Финансовый 5" xfId="180"/>
    <cellStyle name="Финансовый 5 2" xfId="181"/>
    <cellStyle name="Финансовый 6" xfId="182"/>
    <cellStyle name="Хороший" xfId="18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garantf1://12012604.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DZ352"/>
  <sheetViews>
    <sheetView tabSelected="1" zoomScale="60" zoomScaleNormal="60" zoomScaleSheetLayoutView="50" zoomScalePageLayoutView="0" workbookViewId="0" topLeftCell="A1">
      <pane xSplit="1" ySplit="6" topLeftCell="C181" activePane="bottomRight" state="frozen"/>
      <selection pane="topLeft" activeCell="A1" sqref="A1"/>
      <selection pane="topRight" activeCell="B1" sqref="B1"/>
      <selection pane="bottomLeft" activeCell="A7" sqref="A7"/>
      <selection pane="bottomRight" activeCell="B181" sqref="B181:B188"/>
    </sheetView>
  </sheetViews>
  <sheetFormatPr defaultColWidth="9.140625" defaultRowHeight="15" outlineLevelCol="1"/>
  <cols>
    <col min="1" max="1" width="7.28125" style="47" customWidth="1"/>
    <col min="2" max="2" width="37.140625" style="27" customWidth="1"/>
    <col min="3" max="3" width="18.8515625" style="27" customWidth="1"/>
    <col min="4" max="4" width="18.7109375" style="27" customWidth="1"/>
    <col min="5" max="5" width="13.8515625" style="27" customWidth="1"/>
    <col min="6" max="6" width="11.8515625" style="27" customWidth="1"/>
    <col min="7" max="7" width="18.28125" style="27" customWidth="1"/>
    <col min="8" max="8" width="17.00390625" style="27" customWidth="1"/>
    <col min="9" max="9" width="14.00390625" style="27" customWidth="1"/>
    <col min="10" max="10" width="15.8515625" style="27" customWidth="1"/>
    <col min="11" max="11" width="31.7109375" style="27" customWidth="1"/>
    <col min="12" max="12" width="12.140625" style="27" customWidth="1"/>
    <col min="13" max="13" width="13.57421875" style="27" customWidth="1"/>
    <col min="14" max="14" width="18.7109375" style="27" customWidth="1"/>
    <col min="15" max="15" width="21.28125" style="27" customWidth="1"/>
    <col min="16" max="16" width="35.7109375" style="27" customWidth="1"/>
    <col min="17" max="17" width="16.57421875" style="27" customWidth="1"/>
    <col min="18" max="18" width="9.140625" style="27" customWidth="1"/>
    <col min="19" max="19" width="9.57421875" style="27" hidden="1" customWidth="1" outlineLevel="1"/>
    <col min="20" max="20" width="9.140625" style="27" customWidth="1" collapsed="1"/>
    <col min="21" max="16384" width="9.140625" style="27" customWidth="1"/>
  </cols>
  <sheetData>
    <row r="1" spans="3:13" ht="23.25" customHeight="1">
      <c r="C1" s="28"/>
      <c r="D1" s="28"/>
      <c r="F1" s="29"/>
      <c r="M1" s="30"/>
    </row>
    <row r="2" spans="1:16" s="31" customFormat="1" ht="40.5" customHeight="1">
      <c r="A2" s="459" t="s">
        <v>250</v>
      </c>
      <c r="B2" s="459"/>
      <c r="C2" s="459"/>
      <c r="D2" s="459"/>
      <c r="E2" s="459"/>
      <c r="F2" s="459"/>
      <c r="G2" s="459"/>
      <c r="H2" s="459"/>
      <c r="I2" s="459"/>
      <c r="J2" s="459"/>
      <c r="K2" s="459"/>
      <c r="L2" s="459"/>
      <c r="M2" s="459"/>
      <c r="N2" s="459"/>
      <c r="O2" s="459"/>
      <c r="P2" s="459"/>
    </row>
    <row r="3" spans="1:18" s="31" customFormat="1" ht="23.25" customHeight="1" thickBot="1">
      <c r="A3" s="48"/>
      <c r="Q3" s="32"/>
      <c r="R3" s="32"/>
    </row>
    <row r="4" spans="1:18" s="34" customFormat="1" ht="57" customHeight="1">
      <c r="A4" s="488" t="s">
        <v>1</v>
      </c>
      <c r="B4" s="463" t="s">
        <v>37</v>
      </c>
      <c r="C4" s="467" t="s">
        <v>251</v>
      </c>
      <c r="D4" s="468"/>
      <c r="E4" s="469"/>
      <c r="F4" s="498" t="s">
        <v>41</v>
      </c>
      <c r="G4" s="499"/>
      <c r="H4" s="499"/>
      <c r="I4" s="499"/>
      <c r="J4" s="500"/>
      <c r="K4" s="501" t="s">
        <v>46</v>
      </c>
      <c r="L4" s="501"/>
      <c r="M4" s="501"/>
      <c r="N4" s="501"/>
      <c r="O4" s="463" t="s">
        <v>49</v>
      </c>
      <c r="P4" s="465" t="s">
        <v>52</v>
      </c>
      <c r="Q4" s="33"/>
      <c r="R4" s="33"/>
    </row>
    <row r="5" spans="1:18" s="34" customFormat="1" ht="168" customHeight="1">
      <c r="A5" s="489"/>
      <c r="B5" s="464"/>
      <c r="C5" s="35" t="s">
        <v>252</v>
      </c>
      <c r="D5" s="35" t="s">
        <v>38</v>
      </c>
      <c r="E5" s="36" t="s">
        <v>39</v>
      </c>
      <c r="F5" s="36" t="s">
        <v>4</v>
      </c>
      <c r="G5" s="35" t="s">
        <v>253</v>
      </c>
      <c r="H5" s="35" t="s">
        <v>254</v>
      </c>
      <c r="I5" s="37" t="s">
        <v>43</v>
      </c>
      <c r="J5" s="37" t="s">
        <v>44</v>
      </c>
      <c r="K5" s="37" t="s">
        <v>50</v>
      </c>
      <c r="L5" s="26" t="s">
        <v>255</v>
      </c>
      <c r="M5" s="26" t="s">
        <v>256</v>
      </c>
      <c r="N5" s="26" t="s">
        <v>47</v>
      </c>
      <c r="O5" s="464"/>
      <c r="P5" s="466"/>
      <c r="Q5" s="33"/>
      <c r="R5" s="33"/>
    </row>
    <row r="6" spans="1:130" s="35" customFormat="1" ht="63">
      <c r="A6" s="49"/>
      <c r="B6" s="35">
        <v>1</v>
      </c>
      <c r="C6" s="35">
        <v>2</v>
      </c>
      <c r="D6" s="35">
        <v>3</v>
      </c>
      <c r="E6" s="35" t="s">
        <v>40</v>
      </c>
      <c r="F6" s="35">
        <v>5</v>
      </c>
      <c r="G6" s="35">
        <v>6</v>
      </c>
      <c r="H6" s="35">
        <v>7</v>
      </c>
      <c r="I6" s="35" t="s">
        <v>42</v>
      </c>
      <c r="J6" s="35" t="s">
        <v>45</v>
      </c>
      <c r="K6" s="35">
        <v>10</v>
      </c>
      <c r="L6" s="35">
        <v>11</v>
      </c>
      <c r="M6" s="35">
        <v>12</v>
      </c>
      <c r="N6" s="35" t="s">
        <v>48</v>
      </c>
      <c r="O6" s="38" t="s">
        <v>0</v>
      </c>
      <c r="P6" s="39">
        <v>15</v>
      </c>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38"/>
    </row>
    <row r="7" spans="1:129" s="43" customFormat="1" ht="130.5" customHeight="1">
      <c r="A7" s="485">
        <v>1</v>
      </c>
      <c r="B7" s="482" t="s">
        <v>57</v>
      </c>
      <c r="C7" s="147">
        <v>28</v>
      </c>
      <c r="D7" s="147">
        <v>21</v>
      </c>
      <c r="E7" s="147">
        <f>D7/C7*100</f>
        <v>75</v>
      </c>
      <c r="F7" s="148" t="s">
        <v>7</v>
      </c>
      <c r="G7" s="133">
        <f>SUM(G8:G11)</f>
        <v>4700</v>
      </c>
      <c r="H7" s="133">
        <f>SUM(H8:H11)</f>
        <v>5492</v>
      </c>
      <c r="I7" s="133">
        <f>H7/G7*100</f>
        <v>116.85106382978722</v>
      </c>
      <c r="J7" s="134">
        <f>E7/I7*100</f>
        <v>64.18426802621995</v>
      </c>
      <c r="K7" s="329" t="s">
        <v>179</v>
      </c>
      <c r="L7" s="26">
        <v>410666</v>
      </c>
      <c r="M7" s="26">
        <v>495505</v>
      </c>
      <c r="N7" s="260">
        <f>M7/L7*100</f>
        <v>120.65888093974178</v>
      </c>
      <c r="O7" s="401">
        <f>N25*J7/100</f>
        <v>68.45057835225009</v>
      </c>
      <c r="P7" s="470" t="s">
        <v>66</v>
      </c>
      <c r="Q7" s="41"/>
      <c r="R7" s="41"/>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row>
    <row r="8" spans="1:18" s="43" customFormat="1" ht="99.75" customHeight="1">
      <c r="A8" s="486"/>
      <c r="B8" s="483"/>
      <c r="C8" s="473" t="s">
        <v>339</v>
      </c>
      <c r="D8" s="474"/>
      <c r="E8" s="475"/>
      <c r="F8" s="131" t="s">
        <v>54</v>
      </c>
      <c r="G8" s="132">
        <v>0</v>
      </c>
      <c r="H8" s="132">
        <v>0</v>
      </c>
      <c r="I8" s="133" t="e">
        <f>H8/G8*100</f>
        <v>#DIV/0!</v>
      </c>
      <c r="J8" s="134" t="e">
        <f>E8/I8*100</f>
        <v>#DIV/0!</v>
      </c>
      <c r="K8" s="261" t="s">
        <v>180</v>
      </c>
      <c r="L8" s="209">
        <v>104</v>
      </c>
      <c r="M8" s="26">
        <v>121.8</v>
      </c>
      <c r="N8" s="260">
        <f aca="true" t="shared" si="0" ref="N8:N24">M8/L8*100</f>
        <v>117.11538461538463</v>
      </c>
      <c r="O8" s="402"/>
      <c r="P8" s="471"/>
      <c r="Q8" s="44"/>
      <c r="R8" s="44"/>
    </row>
    <row r="9" spans="1:18" s="43" customFormat="1" ht="50.25" customHeight="1">
      <c r="A9" s="486"/>
      <c r="B9" s="483"/>
      <c r="C9" s="476"/>
      <c r="D9" s="477"/>
      <c r="E9" s="478"/>
      <c r="F9" s="131" t="s">
        <v>53</v>
      </c>
      <c r="G9" s="132">
        <v>0</v>
      </c>
      <c r="H9" s="132">
        <v>0</v>
      </c>
      <c r="I9" s="133" t="e">
        <f>H9/G9*100</f>
        <v>#DIV/0!</v>
      </c>
      <c r="J9" s="134" t="e">
        <f>E9/I9*100</f>
        <v>#DIV/0!</v>
      </c>
      <c r="K9" s="262" t="s">
        <v>181</v>
      </c>
      <c r="L9" s="209">
        <v>1224.08</v>
      </c>
      <c r="M9" s="26">
        <v>1646.7</v>
      </c>
      <c r="N9" s="260">
        <f>M9/L9*100</f>
        <v>134.52552120776423</v>
      </c>
      <c r="O9" s="402"/>
      <c r="P9" s="471"/>
      <c r="Q9" s="44"/>
      <c r="R9" s="44"/>
    </row>
    <row r="10" spans="1:18" s="43" customFormat="1" ht="75" customHeight="1" thickBot="1">
      <c r="A10" s="486"/>
      <c r="B10" s="483"/>
      <c r="C10" s="476"/>
      <c r="D10" s="477"/>
      <c r="E10" s="478"/>
      <c r="F10" s="131" t="s">
        <v>55</v>
      </c>
      <c r="G10" s="132">
        <v>300</v>
      </c>
      <c r="H10" s="132">
        <v>0</v>
      </c>
      <c r="I10" s="133">
        <f>H10/G10*100</f>
        <v>0</v>
      </c>
      <c r="J10" s="134" t="e">
        <f>E10/I10*100</f>
        <v>#DIV/0!</v>
      </c>
      <c r="K10" s="263" t="s">
        <v>182</v>
      </c>
      <c r="L10" s="209">
        <v>108.4</v>
      </c>
      <c r="M10" s="26">
        <v>110.9</v>
      </c>
      <c r="N10" s="260">
        <f t="shared" si="0"/>
        <v>102.30627306273064</v>
      </c>
      <c r="O10" s="402"/>
      <c r="P10" s="471"/>
      <c r="Q10" s="44"/>
      <c r="R10" s="44"/>
    </row>
    <row r="11" spans="1:18" s="43" customFormat="1" ht="141" customHeight="1" thickBot="1">
      <c r="A11" s="486"/>
      <c r="B11" s="483"/>
      <c r="C11" s="476"/>
      <c r="D11" s="477"/>
      <c r="E11" s="478"/>
      <c r="F11" s="131" t="s">
        <v>56</v>
      </c>
      <c r="G11" s="132">
        <v>4400</v>
      </c>
      <c r="H11" s="132">
        <v>5492</v>
      </c>
      <c r="I11" s="133">
        <f>H11/G11*100</f>
        <v>124.81818181818183</v>
      </c>
      <c r="J11" s="134">
        <f>E11/I11*100</f>
        <v>0</v>
      </c>
      <c r="K11" s="331" t="s">
        <v>183</v>
      </c>
      <c r="L11" s="209">
        <v>464460</v>
      </c>
      <c r="M11" s="26">
        <v>481726</v>
      </c>
      <c r="N11" s="260">
        <f t="shared" si="0"/>
        <v>103.71743530121</v>
      </c>
      <c r="O11" s="402"/>
      <c r="P11" s="471"/>
      <c r="Q11" s="44"/>
      <c r="R11" s="44"/>
    </row>
    <row r="12" spans="1:18" s="43" customFormat="1" ht="86.25" customHeight="1" thickBot="1">
      <c r="A12" s="486"/>
      <c r="B12" s="483"/>
      <c r="C12" s="476"/>
      <c r="D12" s="477"/>
      <c r="E12" s="478"/>
      <c r="F12" s="73"/>
      <c r="G12" s="74"/>
      <c r="H12" s="74"/>
      <c r="I12" s="71"/>
      <c r="J12" s="72"/>
      <c r="K12" s="261" t="s">
        <v>184</v>
      </c>
      <c r="L12" s="26">
        <v>207197</v>
      </c>
      <c r="M12" s="26">
        <v>397021</v>
      </c>
      <c r="N12" s="260">
        <f t="shared" si="0"/>
        <v>191.61522608918082</v>
      </c>
      <c r="O12" s="402"/>
      <c r="P12" s="471"/>
      <c r="Q12" s="44"/>
      <c r="R12" s="44"/>
    </row>
    <row r="13" spans="1:18" s="43" customFormat="1" ht="75" customHeight="1">
      <c r="A13" s="486"/>
      <c r="B13" s="483"/>
      <c r="C13" s="476"/>
      <c r="D13" s="477"/>
      <c r="E13" s="478"/>
      <c r="F13" s="75"/>
      <c r="G13" s="74"/>
      <c r="H13" s="74"/>
      <c r="I13" s="71"/>
      <c r="J13" s="72"/>
      <c r="K13" s="264" t="s">
        <v>185</v>
      </c>
      <c r="L13" s="330">
        <v>20</v>
      </c>
      <c r="M13" s="330">
        <v>38</v>
      </c>
      <c r="N13" s="260">
        <f t="shared" si="0"/>
        <v>190</v>
      </c>
      <c r="O13" s="402"/>
      <c r="P13" s="471"/>
      <c r="Q13" s="44"/>
      <c r="R13" s="44"/>
    </row>
    <row r="14" spans="1:18" s="43" customFormat="1" ht="72.75" customHeight="1">
      <c r="A14" s="486"/>
      <c r="B14" s="483"/>
      <c r="C14" s="476"/>
      <c r="D14" s="477"/>
      <c r="E14" s="478"/>
      <c r="F14" s="76"/>
      <c r="G14" s="77"/>
      <c r="H14" s="77"/>
      <c r="I14" s="77"/>
      <c r="J14" s="77"/>
      <c r="K14" s="265" t="s">
        <v>186</v>
      </c>
      <c r="L14" s="259">
        <v>58</v>
      </c>
      <c r="M14" s="259">
        <v>54</v>
      </c>
      <c r="N14" s="266">
        <f t="shared" si="0"/>
        <v>93.10344827586206</v>
      </c>
      <c r="O14" s="402"/>
      <c r="P14" s="471"/>
      <c r="Q14" s="44"/>
      <c r="R14" s="44"/>
    </row>
    <row r="15" spans="1:18" s="43" customFormat="1" ht="79.5" customHeight="1">
      <c r="A15" s="486"/>
      <c r="B15" s="483"/>
      <c r="C15" s="476"/>
      <c r="D15" s="477"/>
      <c r="E15" s="478"/>
      <c r="F15" s="76"/>
      <c r="G15" s="77"/>
      <c r="H15" s="77"/>
      <c r="I15" s="77"/>
      <c r="J15" s="77"/>
      <c r="K15" s="267" t="s">
        <v>187</v>
      </c>
      <c r="L15" s="259">
        <v>371</v>
      </c>
      <c r="M15" s="259">
        <v>419</v>
      </c>
      <c r="N15" s="266">
        <f>M15/L15*100</f>
        <v>112.93800539083558</v>
      </c>
      <c r="O15" s="402"/>
      <c r="P15" s="471"/>
      <c r="Q15" s="44"/>
      <c r="R15" s="44"/>
    </row>
    <row r="16" spans="1:18" s="43" customFormat="1" ht="24.75" customHeight="1">
      <c r="A16" s="486"/>
      <c r="B16" s="483"/>
      <c r="C16" s="476"/>
      <c r="D16" s="477"/>
      <c r="E16" s="478"/>
      <c r="F16" s="76"/>
      <c r="G16" s="77"/>
      <c r="H16" s="77"/>
      <c r="I16" s="77"/>
      <c r="J16" s="77"/>
      <c r="K16" s="267" t="s">
        <v>188</v>
      </c>
      <c r="L16" s="259">
        <v>24</v>
      </c>
      <c r="M16" s="259">
        <v>16</v>
      </c>
      <c r="N16" s="260">
        <f t="shared" si="0"/>
        <v>66.66666666666666</v>
      </c>
      <c r="O16" s="402"/>
      <c r="P16" s="471"/>
      <c r="Q16" s="44"/>
      <c r="R16" s="44"/>
    </row>
    <row r="17" spans="1:18" s="43" customFormat="1" ht="45" customHeight="1">
      <c r="A17" s="486"/>
      <c r="B17" s="483"/>
      <c r="C17" s="476"/>
      <c r="D17" s="477"/>
      <c r="E17" s="478"/>
      <c r="F17" s="76"/>
      <c r="G17" s="77"/>
      <c r="H17" s="77"/>
      <c r="I17" s="77"/>
      <c r="J17" s="77"/>
      <c r="K17" s="267" t="s">
        <v>189</v>
      </c>
      <c r="L17" s="259">
        <v>3321381</v>
      </c>
      <c r="M17" s="259">
        <v>3339165.6</v>
      </c>
      <c r="N17" s="266">
        <f t="shared" si="0"/>
        <v>100.53545799172092</v>
      </c>
      <c r="O17" s="402"/>
      <c r="P17" s="471"/>
      <c r="Q17" s="44"/>
      <c r="R17" s="44"/>
    </row>
    <row r="18" spans="1:18" s="43" customFormat="1" ht="56.25" customHeight="1">
      <c r="A18" s="486"/>
      <c r="B18" s="483"/>
      <c r="C18" s="476"/>
      <c r="D18" s="477"/>
      <c r="E18" s="478"/>
      <c r="F18" s="76"/>
      <c r="G18" s="77"/>
      <c r="H18" s="77"/>
      <c r="I18" s="77"/>
      <c r="J18" s="77"/>
      <c r="K18" s="267" t="s">
        <v>190</v>
      </c>
      <c r="L18" s="259">
        <v>679.3</v>
      </c>
      <c r="M18" s="259">
        <v>754.01</v>
      </c>
      <c r="N18" s="266">
        <f t="shared" si="0"/>
        <v>110.99808626527307</v>
      </c>
      <c r="O18" s="402"/>
      <c r="P18" s="471"/>
      <c r="Q18" s="44"/>
      <c r="R18" s="44"/>
    </row>
    <row r="19" spans="1:18" s="43" customFormat="1" ht="40.5" customHeight="1">
      <c r="A19" s="486"/>
      <c r="B19" s="483"/>
      <c r="C19" s="476"/>
      <c r="D19" s="477"/>
      <c r="E19" s="478"/>
      <c r="F19" s="76"/>
      <c r="G19" s="77"/>
      <c r="H19" s="77"/>
      <c r="I19" s="77"/>
      <c r="J19" s="77"/>
      <c r="K19" s="267" t="s">
        <v>191</v>
      </c>
      <c r="L19" s="259">
        <v>63160</v>
      </c>
      <c r="M19" s="259">
        <v>58550.7</v>
      </c>
      <c r="N19" s="266">
        <f t="shared" si="0"/>
        <v>92.70218492716909</v>
      </c>
      <c r="O19" s="402"/>
      <c r="P19" s="471"/>
      <c r="Q19" s="44"/>
      <c r="R19" s="44"/>
    </row>
    <row r="20" spans="1:18" s="43" customFormat="1" ht="79.5" customHeight="1">
      <c r="A20" s="486"/>
      <c r="B20" s="483"/>
      <c r="C20" s="476"/>
      <c r="D20" s="477"/>
      <c r="E20" s="478"/>
      <c r="F20" s="76"/>
      <c r="G20" s="77"/>
      <c r="H20" s="77"/>
      <c r="I20" s="77"/>
      <c r="J20" s="77"/>
      <c r="K20" s="267" t="s">
        <v>192</v>
      </c>
      <c r="L20" s="259">
        <v>46.5</v>
      </c>
      <c r="M20" s="259">
        <v>56.4</v>
      </c>
      <c r="N20" s="266">
        <f t="shared" si="0"/>
        <v>121.29032258064515</v>
      </c>
      <c r="O20" s="402"/>
      <c r="P20" s="471"/>
      <c r="Q20" s="44"/>
      <c r="R20" s="44"/>
    </row>
    <row r="21" spans="1:18" s="43" customFormat="1" ht="132.75" customHeight="1">
      <c r="A21" s="486"/>
      <c r="B21" s="483"/>
      <c r="C21" s="476"/>
      <c r="D21" s="477"/>
      <c r="E21" s="478"/>
      <c r="F21" s="76"/>
      <c r="G21" s="77"/>
      <c r="H21" s="77"/>
      <c r="I21" s="77"/>
      <c r="J21" s="77"/>
      <c r="K21" s="267" t="s">
        <v>193</v>
      </c>
      <c r="L21" s="259">
        <v>73</v>
      </c>
      <c r="M21" s="259">
        <v>68.6</v>
      </c>
      <c r="N21" s="260">
        <f t="shared" si="0"/>
        <v>93.97260273972601</v>
      </c>
      <c r="O21" s="402"/>
      <c r="P21" s="471"/>
      <c r="Q21" s="44"/>
      <c r="R21" s="44"/>
    </row>
    <row r="22" spans="1:18" s="43" customFormat="1" ht="61.5" customHeight="1">
      <c r="A22" s="486"/>
      <c r="B22" s="483"/>
      <c r="C22" s="476"/>
      <c r="D22" s="477"/>
      <c r="E22" s="478"/>
      <c r="F22" s="76"/>
      <c r="G22" s="77"/>
      <c r="H22" s="77"/>
      <c r="I22" s="77"/>
      <c r="J22" s="77"/>
      <c r="K22" s="267" t="s">
        <v>194</v>
      </c>
      <c r="L22" s="259">
        <v>2.4</v>
      </c>
      <c r="M22" s="259">
        <v>1.22</v>
      </c>
      <c r="N22" s="260">
        <f t="shared" si="0"/>
        <v>50.83333333333333</v>
      </c>
      <c r="O22" s="402"/>
      <c r="P22" s="471"/>
      <c r="Q22" s="44"/>
      <c r="R22" s="44"/>
    </row>
    <row r="23" spans="1:18" s="43" customFormat="1" ht="86.25" customHeight="1">
      <c r="A23" s="486"/>
      <c r="B23" s="483"/>
      <c r="C23" s="476"/>
      <c r="D23" s="477"/>
      <c r="E23" s="478"/>
      <c r="F23" s="76"/>
      <c r="G23" s="77"/>
      <c r="H23" s="77"/>
      <c r="I23" s="77"/>
      <c r="J23" s="77"/>
      <c r="K23" s="267" t="s">
        <v>195</v>
      </c>
      <c r="L23" s="259">
        <v>2</v>
      </c>
      <c r="M23" s="259">
        <v>0</v>
      </c>
      <c r="N23" s="260">
        <f t="shared" si="0"/>
        <v>0</v>
      </c>
      <c r="O23" s="402"/>
      <c r="P23" s="471"/>
      <c r="Q23" s="44"/>
      <c r="R23" s="44"/>
    </row>
    <row r="24" spans="1:18" s="43" customFormat="1" ht="127.5" customHeight="1">
      <c r="A24" s="486"/>
      <c r="B24" s="483"/>
      <c r="C24" s="476"/>
      <c r="D24" s="477"/>
      <c r="E24" s="478"/>
      <c r="F24" s="76"/>
      <c r="G24" s="77"/>
      <c r="H24" s="77"/>
      <c r="I24" s="77"/>
      <c r="J24" s="77"/>
      <c r="K24" s="267" t="s">
        <v>196</v>
      </c>
      <c r="L24" s="259">
        <v>72</v>
      </c>
      <c r="M24" s="259">
        <v>84</v>
      </c>
      <c r="N24" s="260">
        <f t="shared" si="0"/>
        <v>116.66666666666667</v>
      </c>
      <c r="O24" s="402"/>
      <c r="P24" s="471"/>
      <c r="Q24" s="44"/>
      <c r="R24" s="44"/>
    </row>
    <row r="25" spans="1:16" s="45" customFormat="1" ht="60" customHeight="1" thickBot="1">
      <c r="A25" s="487"/>
      <c r="B25" s="484"/>
      <c r="C25" s="479"/>
      <c r="D25" s="480"/>
      <c r="E25" s="481"/>
      <c r="F25" s="78"/>
      <c r="G25" s="79"/>
      <c r="H25" s="79"/>
      <c r="I25" s="79"/>
      <c r="J25" s="79"/>
      <c r="K25" s="460" t="s">
        <v>51</v>
      </c>
      <c r="L25" s="461"/>
      <c r="M25" s="462"/>
      <c r="N25" s="332">
        <f>(N7+N8+N9+N10+N11+N12+N13+N14+N15+N16+N17+N18+N19+N20+N21+N22+N23+N24)/18</f>
        <v>106.64697200299503</v>
      </c>
      <c r="O25" s="403"/>
      <c r="P25" s="472"/>
    </row>
    <row r="26" spans="1:16" s="45" customFormat="1" ht="96.75" customHeight="1" thickBot="1">
      <c r="A26" s="451">
        <v>2</v>
      </c>
      <c r="B26" s="490" t="s">
        <v>178</v>
      </c>
      <c r="C26" s="54">
        <v>12</v>
      </c>
      <c r="D26" s="54">
        <v>9</v>
      </c>
      <c r="E26" s="149">
        <f>D26/C26*100</f>
        <v>75</v>
      </c>
      <c r="F26" s="70"/>
      <c r="G26" s="133">
        <v>43</v>
      </c>
      <c r="H26" s="133">
        <v>33.8</v>
      </c>
      <c r="I26" s="133">
        <f>H26/G26*100</f>
        <v>78.6046511627907</v>
      </c>
      <c r="J26" s="150">
        <f>E26/I26*100</f>
        <v>95.41420118343194</v>
      </c>
      <c r="K26" s="120" t="s">
        <v>197</v>
      </c>
      <c r="L26" s="121">
        <v>1.7</v>
      </c>
      <c r="M26" s="121">
        <v>0.7</v>
      </c>
      <c r="N26" s="122">
        <f>M26/L26*100</f>
        <v>41.17647058823529</v>
      </c>
      <c r="O26" s="496">
        <f>N43*J26/100</f>
        <v>69.42434133029958</v>
      </c>
      <c r="P26" s="470" t="s">
        <v>166</v>
      </c>
    </row>
    <row r="27" spans="1:16" s="45" customFormat="1" ht="64.5" customHeight="1" thickBot="1">
      <c r="A27" s="451"/>
      <c r="B27" s="483"/>
      <c r="C27" s="473" t="s">
        <v>327</v>
      </c>
      <c r="D27" s="474"/>
      <c r="E27" s="475"/>
      <c r="F27" s="131" t="s">
        <v>54</v>
      </c>
      <c r="G27" s="132">
        <v>0</v>
      </c>
      <c r="H27" s="132">
        <v>0</v>
      </c>
      <c r="I27" s="133" t="e">
        <f>H27/G27*100</f>
        <v>#DIV/0!</v>
      </c>
      <c r="J27" s="134" t="s">
        <v>58</v>
      </c>
      <c r="K27" s="123" t="s">
        <v>198</v>
      </c>
      <c r="L27" s="121">
        <v>87.52</v>
      </c>
      <c r="M27" s="121">
        <v>95.45</v>
      </c>
      <c r="N27" s="122">
        <f aca="true" t="shared" si="1" ref="N27:N42">M27/L27*100</f>
        <v>109.06078610603291</v>
      </c>
      <c r="O27" s="402"/>
      <c r="P27" s="497"/>
    </row>
    <row r="28" spans="1:16" s="45" customFormat="1" ht="61.5" customHeight="1" thickBot="1">
      <c r="A28" s="451"/>
      <c r="B28" s="483"/>
      <c r="C28" s="476"/>
      <c r="D28" s="477"/>
      <c r="E28" s="478"/>
      <c r="F28" s="131" t="s">
        <v>53</v>
      </c>
      <c r="G28" s="132">
        <v>0</v>
      </c>
      <c r="H28" s="132">
        <v>0</v>
      </c>
      <c r="I28" s="133" t="e">
        <f>H28/G28*100</f>
        <v>#DIV/0!</v>
      </c>
      <c r="J28" s="134" t="e">
        <f>E28/I28*100</f>
        <v>#DIV/0!</v>
      </c>
      <c r="K28" s="123" t="s">
        <v>199</v>
      </c>
      <c r="L28" s="121">
        <v>40</v>
      </c>
      <c r="M28" s="121">
        <v>30</v>
      </c>
      <c r="N28" s="122">
        <f t="shared" si="1"/>
        <v>75</v>
      </c>
      <c r="O28" s="402"/>
      <c r="P28" s="497"/>
    </row>
    <row r="29" spans="1:16" s="45" customFormat="1" ht="48.75" customHeight="1" thickBot="1">
      <c r="A29" s="451"/>
      <c r="B29" s="483"/>
      <c r="C29" s="476"/>
      <c r="D29" s="477"/>
      <c r="E29" s="478"/>
      <c r="F29" s="131" t="s">
        <v>55</v>
      </c>
      <c r="G29" s="132">
        <v>43</v>
      </c>
      <c r="H29" s="132">
        <v>33.8</v>
      </c>
      <c r="I29" s="133">
        <f>H29/G29*100</f>
        <v>78.6046511627907</v>
      </c>
      <c r="J29" s="134">
        <f>E29/I29*100</f>
        <v>0</v>
      </c>
      <c r="K29" s="123" t="s">
        <v>200</v>
      </c>
      <c r="L29" s="121">
        <v>100</v>
      </c>
      <c r="M29" s="121">
        <v>100</v>
      </c>
      <c r="N29" s="122">
        <f t="shared" si="1"/>
        <v>100</v>
      </c>
      <c r="O29" s="402"/>
      <c r="P29" s="497"/>
    </row>
    <row r="30" spans="1:16" s="45" customFormat="1" ht="51.75" thickBot="1">
      <c r="A30" s="451"/>
      <c r="B30" s="483"/>
      <c r="C30" s="476"/>
      <c r="D30" s="477"/>
      <c r="E30" s="478"/>
      <c r="F30" s="131"/>
      <c r="G30" s="132"/>
      <c r="H30" s="132"/>
      <c r="I30" s="133"/>
      <c r="J30" s="134"/>
      <c r="K30" s="123" t="s">
        <v>201</v>
      </c>
      <c r="L30" s="121">
        <v>100</v>
      </c>
      <c r="M30" s="121">
        <v>86.7</v>
      </c>
      <c r="N30" s="122">
        <f t="shared" si="1"/>
        <v>86.7</v>
      </c>
      <c r="O30" s="402"/>
      <c r="P30" s="497"/>
    </row>
    <row r="31" spans="1:16" s="45" customFormat="1" ht="89.25">
      <c r="A31" s="451"/>
      <c r="B31" s="483"/>
      <c r="C31" s="476"/>
      <c r="D31" s="477"/>
      <c r="E31" s="478"/>
      <c r="F31" s="131"/>
      <c r="G31" s="132"/>
      <c r="H31" s="132"/>
      <c r="I31" s="133"/>
      <c r="J31" s="134"/>
      <c r="K31" s="124" t="s">
        <v>202</v>
      </c>
      <c r="L31" s="121">
        <v>100</v>
      </c>
      <c r="M31" s="121">
        <v>100</v>
      </c>
      <c r="N31" s="122">
        <f t="shared" si="1"/>
        <v>100</v>
      </c>
      <c r="O31" s="402"/>
      <c r="P31" s="497"/>
    </row>
    <row r="32" spans="1:16" s="45" customFormat="1" ht="39" thickBot="1">
      <c r="A32" s="451"/>
      <c r="B32" s="483"/>
      <c r="C32" s="476"/>
      <c r="D32" s="477"/>
      <c r="E32" s="478"/>
      <c r="F32" s="131"/>
      <c r="G32" s="132"/>
      <c r="H32" s="132"/>
      <c r="I32" s="133"/>
      <c r="J32" s="134"/>
      <c r="K32" s="125" t="s">
        <v>203</v>
      </c>
      <c r="L32" s="121">
        <v>100</v>
      </c>
      <c r="M32" s="121">
        <v>100</v>
      </c>
      <c r="N32" s="122">
        <f t="shared" si="1"/>
        <v>100</v>
      </c>
      <c r="O32" s="402"/>
      <c r="P32" s="497"/>
    </row>
    <row r="33" spans="1:16" s="45" customFormat="1" ht="95.25" customHeight="1" thickBot="1">
      <c r="A33" s="451"/>
      <c r="B33" s="483"/>
      <c r="C33" s="476"/>
      <c r="D33" s="477"/>
      <c r="E33" s="478"/>
      <c r="F33" s="73"/>
      <c r="G33" s="74"/>
      <c r="H33" s="74"/>
      <c r="I33" s="71"/>
      <c r="J33" s="72"/>
      <c r="K33" s="125" t="s">
        <v>204</v>
      </c>
      <c r="L33" s="126">
        <v>100</v>
      </c>
      <c r="M33" s="126">
        <v>100</v>
      </c>
      <c r="N33" s="127">
        <f t="shared" si="1"/>
        <v>100</v>
      </c>
      <c r="O33" s="402"/>
      <c r="P33" s="497"/>
    </row>
    <row r="34" spans="1:16" s="45" customFormat="1" ht="66" customHeight="1" thickBot="1">
      <c r="A34" s="451"/>
      <c r="B34" s="483"/>
      <c r="C34" s="476"/>
      <c r="D34" s="477"/>
      <c r="E34" s="478"/>
      <c r="F34" s="73"/>
      <c r="G34" s="74"/>
      <c r="H34" s="74"/>
      <c r="I34" s="71"/>
      <c r="J34" s="72"/>
      <c r="K34" s="125" t="s">
        <v>205</v>
      </c>
      <c r="L34" s="126">
        <v>40</v>
      </c>
      <c r="M34" s="126">
        <v>40</v>
      </c>
      <c r="N34" s="127">
        <f t="shared" si="1"/>
        <v>100</v>
      </c>
      <c r="O34" s="402"/>
      <c r="P34" s="497"/>
    </row>
    <row r="35" spans="1:16" s="45" customFormat="1" ht="51.75" thickBot="1">
      <c r="A35" s="451"/>
      <c r="B35" s="483"/>
      <c r="C35" s="476"/>
      <c r="D35" s="477"/>
      <c r="E35" s="478"/>
      <c r="F35" s="73"/>
      <c r="G35" s="74"/>
      <c r="H35" s="74"/>
      <c r="I35" s="71"/>
      <c r="J35" s="72"/>
      <c r="K35" s="128" t="s">
        <v>206</v>
      </c>
      <c r="L35" s="126">
        <v>80</v>
      </c>
      <c r="M35" s="126">
        <v>100</v>
      </c>
      <c r="N35" s="127">
        <f>M35/L35*100</f>
        <v>125</v>
      </c>
      <c r="O35" s="402"/>
      <c r="P35" s="497"/>
    </row>
    <row r="36" spans="1:16" s="45" customFormat="1" ht="84.75" customHeight="1" thickBot="1">
      <c r="A36" s="451"/>
      <c r="B36" s="483"/>
      <c r="C36" s="479"/>
      <c r="D36" s="480"/>
      <c r="E36" s="481"/>
      <c r="F36" s="78"/>
      <c r="G36" s="79"/>
      <c r="H36" s="79"/>
      <c r="I36" s="79"/>
      <c r="J36" s="82"/>
      <c r="K36" s="125" t="s">
        <v>207</v>
      </c>
      <c r="L36" s="126">
        <v>79</v>
      </c>
      <c r="M36" s="126">
        <v>79</v>
      </c>
      <c r="N36" s="122">
        <f t="shared" si="1"/>
        <v>100</v>
      </c>
      <c r="O36" s="402"/>
      <c r="P36" s="497"/>
    </row>
    <row r="37" spans="1:16" s="45" customFormat="1" ht="65.25" customHeight="1" thickBot="1">
      <c r="A37" s="451"/>
      <c r="B37" s="483"/>
      <c r="C37" s="80"/>
      <c r="D37" s="80"/>
      <c r="E37" s="80"/>
      <c r="F37" s="70"/>
      <c r="G37" s="71"/>
      <c r="H37" s="71"/>
      <c r="I37" s="71"/>
      <c r="J37" s="72"/>
      <c r="K37" s="125" t="s">
        <v>264</v>
      </c>
      <c r="L37" s="126">
        <v>30</v>
      </c>
      <c r="M37" s="126">
        <v>0</v>
      </c>
      <c r="N37" s="122">
        <v>0</v>
      </c>
      <c r="O37" s="495"/>
      <c r="P37" s="494"/>
    </row>
    <row r="38" spans="1:16" s="45" customFormat="1" ht="68.25" customHeight="1" thickBot="1">
      <c r="A38" s="451"/>
      <c r="B38" s="483"/>
      <c r="C38" s="83"/>
      <c r="D38" s="83"/>
      <c r="E38" s="83"/>
      <c r="F38" s="73"/>
      <c r="G38" s="74"/>
      <c r="H38" s="74"/>
      <c r="I38" s="71"/>
      <c r="J38" s="84"/>
      <c r="K38" s="125" t="s">
        <v>265</v>
      </c>
      <c r="L38" s="126">
        <v>16</v>
      </c>
      <c r="M38" s="126">
        <v>0</v>
      </c>
      <c r="N38" s="122">
        <f t="shared" si="1"/>
        <v>0</v>
      </c>
      <c r="O38" s="495"/>
      <c r="P38" s="494"/>
    </row>
    <row r="39" spans="1:16" s="45" customFormat="1" ht="93" customHeight="1" thickBot="1">
      <c r="A39" s="451"/>
      <c r="B39" s="483"/>
      <c r="C39" s="83"/>
      <c r="D39" s="83"/>
      <c r="E39" s="83"/>
      <c r="F39" s="73"/>
      <c r="G39" s="74"/>
      <c r="H39" s="74"/>
      <c r="I39" s="71"/>
      <c r="J39" s="84"/>
      <c r="K39" s="125" t="s">
        <v>266</v>
      </c>
      <c r="L39" s="126">
        <v>13</v>
      </c>
      <c r="M39" s="126">
        <v>0</v>
      </c>
      <c r="N39" s="122">
        <v>0</v>
      </c>
      <c r="O39" s="495"/>
      <c r="P39" s="494"/>
    </row>
    <row r="40" spans="1:16" s="45" customFormat="1" ht="79.5" customHeight="1" thickBot="1">
      <c r="A40" s="451"/>
      <c r="B40" s="483"/>
      <c r="C40" s="83"/>
      <c r="D40" s="83"/>
      <c r="E40" s="83"/>
      <c r="F40" s="73"/>
      <c r="G40" s="74"/>
      <c r="H40" s="74"/>
      <c r="I40" s="71"/>
      <c r="J40" s="84"/>
      <c r="K40" s="125" t="s">
        <v>267</v>
      </c>
      <c r="L40" s="126">
        <v>80</v>
      </c>
      <c r="M40" s="126">
        <v>80</v>
      </c>
      <c r="N40" s="122">
        <f t="shared" si="1"/>
        <v>100</v>
      </c>
      <c r="O40" s="495"/>
      <c r="P40" s="494"/>
    </row>
    <row r="41" spans="1:16" s="45" customFormat="1" ht="77.25" customHeight="1" thickBot="1">
      <c r="A41" s="451"/>
      <c r="B41" s="483"/>
      <c r="C41" s="83"/>
      <c r="D41" s="83"/>
      <c r="E41" s="83"/>
      <c r="F41" s="73"/>
      <c r="G41" s="74"/>
      <c r="H41" s="74"/>
      <c r="I41" s="71"/>
      <c r="J41" s="80"/>
      <c r="K41" s="125" t="s">
        <v>268</v>
      </c>
      <c r="L41" s="126">
        <v>2</v>
      </c>
      <c r="M41" s="126">
        <v>0</v>
      </c>
      <c r="N41" s="122">
        <f t="shared" si="1"/>
        <v>0</v>
      </c>
      <c r="O41" s="495"/>
      <c r="P41" s="494"/>
    </row>
    <row r="42" spans="1:16" s="45" customFormat="1" ht="82.5" customHeight="1" thickBot="1">
      <c r="A42" s="451"/>
      <c r="B42" s="483"/>
      <c r="C42" s="83"/>
      <c r="D42" s="83"/>
      <c r="E42" s="83"/>
      <c r="F42" s="73"/>
      <c r="G42" s="74"/>
      <c r="H42" s="74"/>
      <c r="I42" s="71"/>
      <c r="J42" s="80"/>
      <c r="K42" s="125" t="s">
        <v>269</v>
      </c>
      <c r="L42" s="126">
        <v>75</v>
      </c>
      <c r="M42" s="126">
        <v>75</v>
      </c>
      <c r="N42" s="127">
        <f t="shared" si="1"/>
        <v>100</v>
      </c>
      <c r="O42" s="495"/>
      <c r="P42" s="494"/>
    </row>
    <row r="43" spans="1:16" s="45" customFormat="1" ht="31.5" customHeight="1" thickBot="1">
      <c r="A43" s="451"/>
      <c r="B43" s="491"/>
      <c r="C43" s="83"/>
      <c r="D43" s="83"/>
      <c r="E43" s="83"/>
      <c r="F43" s="73"/>
      <c r="G43" s="74"/>
      <c r="H43" s="74"/>
      <c r="I43" s="71"/>
      <c r="J43" s="72"/>
      <c r="K43" s="129" t="s">
        <v>51</v>
      </c>
      <c r="L43" s="126"/>
      <c r="M43" s="126"/>
      <c r="N43" s="130">
        <f>(N26+N27+N28+N29+N30+N31+N32+N33+N34+N35+N36+N37+N38+N41+N42+N39+N40)/17</f>
        <v>72.76101509966283</v>
      </c>
      <c r="O43" s="495"/>
      <c r="P43" s="494"/>
    </row>
    <row r="44" spans="1:16" s="271" customFormat="1" ht="49.5" customHeight="1" thickBot="1">
      <c r="A44" s="532">
        <v>3</v>
      </c>
      <c r="B44" s="407" t="s">
        <v>340</v>
      </c>
      <c r="C44" s="151">
        <v>39</v>
      </c>
      <c r="D44" s="151">
        <v>33</v>
      </c>
      <c r="E44" s="62">
        <f>D44/C44*100</f>
        <v>84.61538461538461</v>
      </c>
      <c r="F44" s="153" t="s">
        <v>7</v>
      </c>
      <c r="G44" s="59">
        <v>60</v>
      </c>
      <c r="H44" s="59">
        <v>93.1</v>
      </c>
      <c r="I44" s="59">
        <f>H44/G44*100</f>
        <v>155.16666666666666</v>
      </c>
      <c r="J44" s="268">
        <f>E44/I44*100</f>
        <v>54.531934231182355</v>
      </c>
      <c r="K44" s="269" t="s">
        <v>59</v>
      </c>
      <c r="L44" s="156">
        <v>650</v>
      </c>
      <c r="M44" s="156">
        <v>832</v>
      </c>
      <c r="N44" s="270">
        <f>L44/M44*100</f>
        <v>78.125</v>
      </c>
      <c r="O44" s="531">
        <f>N50*J44/100</f>
        <v>82.86094946943496</v>
      </c>
      <c r="P44" s="446" t="s">
        <v>66</v>
      </c>
    </row>
    <row r="45" spans="1:16" s="271" customFormat="1" ht="43.5" customHeight="1">
      <c r="A45" s="533"/>
      <c r="B45" s="408"/>
      <c r="C45" s="411" t="s">
        <v>257</v>
      </c>
      <c r="D45" s="412"/>
      <c r="E45" s="413"/>
      <c r="F45" s="154" t="s">
        <v>54</v>
      </c>
      <c r="G45" s="64">
        <v>0</v>
      </c>
      <c r="H45" s="64">
        <v>0</v>
      </c>
      <c r="I45" s="59" t="e">
        <f>H45/G45*100</f>
        <v>#DIV/0!</v>
      </c>
      <c r="J45" s="203" t="e">
        <f>E45/I45*100</f>
        <v>#DIV/0!</v>
      </c>
      <c r="K45" s="272" t="s">
        <v>60</v>
      </c>
      <c r="L45" s="156">
        <v>7</v>
      </c>
      <c r="M45" s="156">
        <v>9</v>
      </c>
      <c r="N45" s="270">
        <f>M45/L45*100</f>
        <v>128.57142857142858</v>
      </c>
      <c r="O45" s="405"/>
      <c r="P45" s="447"/>
    </row>
    <row r="46" spans="1:16" s="271" customFormat="1" ht="47.25">
      <c r="A46" s="533"/>
      <c r="B46" s="408"/>
      <c r="C46" s="414"/>
      <c r="D46" s="415"/>
      <c r="E46" s="416"/>
      <c r="F46" s="154" t="s">
        <v>53</v>
      </c>
      <c r="G46" s="64"/>
      <c r="H46" s="64"/>
      <c r="I46" s="59" t="e">
        <f>H46/G46*100</f>
        <v>#DIV/0!</v>
      </c>
      <c r="J46" s="203" t="e">
        <f>E46/I46*100</f>
        <v>#DIV/0!</v>
      </c>
      <c r="K46" s="65" t="s">
        <v>61</v>
      </c>
      <c r="L46" s="273">
        <v>-1</v>
      </c>
      <c r="M46" s="156">
        <v>2</v>
      </c>
      <c r="N46" s="270">
        <v>-50</v>
      </c>
      <c r="O46" s="405"/>
      <c r="P46" s="447"/>
    </row>
    <row r="47" spans="1:16" s="271" customFormat="1" ht="110.25">
      <c r="A47" s="533"/>
      <c r="B47" s="408"/>
      <c r="C47" s="414"/>
      <c r="D47" s="415"/>
      <c r="E47" s="416"/>
      <c r="F47" s="154" t="s">
        <v>55</v>
      </c>
      <c r="G47" s="64">
        <v>60</v>
      </c>
      <c r="H47" s="64">
        <v>93.1</v>
      </c>
      <c r="I47" s="59">
        <f>H47/G47*100</f>
        <v>155.16666666666666</v>
      </c>
      <c r="J47" s="203">
        <v>29.22</v>
      </c>
      <c r="K47" s="65" t="s">
        <v>62</v>
      </c>
      <c r="L47" s="156">
        <v>2</v>
      </c>
      <c r="M47" s="156">
        <v>4</v>
      </c>
      <c r="N47" s="270">
        <f>L47/M47*100</f>
        <v>50</v>
      </c>
      <c r="O47" s="405"/>
      <c r="P47" s="447"/>
    </row>
    <row r="48" spans="1:16" s="271" customFormat="1" ht="78.75">
      <c r="A48" s="533"/>
      <c r="B48" s="408"/>
      <c r="C48" s="414"/>
      <c r="D48" s="415"/>
      <c r="E48" s="416"/>
      <c r="F48" s="155" t="s">
        <v>56</v>
      </c>
      <c r="G48" s="64">
        <v>0</v>
      </c>
      <c r="H48" s="64">
        <v>0</v>
      </c>
      <c r="I48" s="59" t="e">
        <f>H48/G48*100</f>
        <v>#DIV/0!</v>
      </c>
      <c r="J48" s="203" t="e">
        <f>E48/I48*100</f>
        <v>#DIV/0!</v>
      </c>
      <c r="K48" s="65" t="s">
        <v>63</v>
      </c>
      <c r="L48" s="156">
        <v>-1</v>
      </c>
      <c r="M48" s="156">
        <v>-7</v>
      </c>
      <c r="N48" s="270">
        <f>M48/L48*100</f>
        <v>700</v>
      </c>
      <c r="O48" s="405"/>
      <c r="P48" s="447"/>
    </row>
    <row r="49" spans="1:16" s="271" customFormat="1" ht="94.5">
      <c r="A49" s="533"/>
      <c r="B49" s="408"/>
      <c r="C49" s="414"/>
      <c r="D49" s="415"/>
      <c r="E49" s="416"/>
      <c r="F49" s="245"/>
      <c r="G49" s="246"/>
      <c r="H49" s="246"/>
      <c r="I49" s="246"/>
      <c r="J49" s="247"/>
      <c r="K49" s="251" t="s">
        <v>64</v>
      </c>
      <c r="L49" s="274">
        <v>20</v>
      </c>
      <c r="M49" s="274">
        <v>1</v>
      </c>
      <c r="N49" s="270">
        <f>M49/L49*100</f>
        <v>5</v>
      </c>
      <c r="O49" s="405"/>
      <c r="P49" s="447"/>
    </row>
    <row r="50" spans="1:16" s="271" customFormat="1" ht="16.5" thickBot="1">
      <c r="A50" s="533"/>
      <c r="B50" s="408"/>
      <c r="C50" s="414"/>
      <c r="D50" s="415"/>
      <c r="E50" s="416"/>
      <c r="F50" s="275"/>
      <c r="G50" s="276"/>
      <c r="H50" s="276"/>
      <c r="I50" s="276"/>
      <c r="J50" s="277"/>
      <c r="K50" s="278" t="s">
        <v>51</v>
      </c>
      <c r="L50" s="179"/>
      <c r="M50" s="179"/>
      <c r="N50" s="270">
        <f>(N44+N45+N46+N47+N48+N49)/6</f>
        <v>151.94940476190476</v>
      </c>
      <c r="O50" s="405"/>
      <c r="P50" s="447"/>
    </row>
    <row r="51" spans="1:17" s="45" customFormat="1" ht="102" customHeight="1" thickBot="1">
      <c r="A51" s="529">
        <v>4</v>
      </c>
      <c r="B51" s="407" t="s">
        <v>214</v>
      </c>
      <c r="C51" s="212">
        <v>26</v>
      </c>
      <c r="D51" s="212">
        <v>22</v>
      </c>
      <c r="E51" s="212">
        <f>D51/C51*100</f>
        <v>84.61538461538461</v>
      </c>
      <c r="F51" s="153" t="s">
        <v>7</v>
      </c>
      <c r="G51" s="59">
        <v>0</v>
      </c>
      <c r="H51" s="59">
        <v>0</v>
      </c>
      <c r="I51" s="59" t="e">
        <f>H51/G51*100</f>
        <v>#DIV/0!</v>
      </c>
      <c r="J51" s="213" t="e">
        <f>E51/I51*100</f>
        <v>#DIV/0!</v>
      </c>
      <c r="K51" s="208" t="s">
        <v>65</v>
      </c>
      <c r="L51" s="214">
        <v>2</v>
      </c>
      <c r="M51" s="121">
        <v>2</v>
      </c>
      <c r="N51" s="206">
        <f>M51/L51*100</f>
        <v>100</v>
      </c>
      <c r="O51" s="542" t="e">
        <f>N56*J51/100</f>
        <v>#DIV/0!</v>
      </c>
      <c r="P51" s="528" t="s">
        <v>66</v>
      </c>
      <c r="Q51" s="538"/>
    </row>
    <row r="52" spans="1:17" s="45" customFormat="1" ht="102" customHeight="1" thickBot="1">
      <c r="A52" s="393"/>
      <c r="B52" s="408"/>
      <c r="C52" s="411" t="s">
        <v>319</v>
      </c>
      <c r="D52" s="412"/>
      <c r="E52" s="413"/>
      <c r="F52" s="154" t="s">
        <v>54</v>
      </c>
      <c r="G52" s="64"/>
      <c r="H52" s="64"/>
      <c r="I52" s="59" t="e">
        <f>H52/G52*100</f>
        <v>#DIV/0!</v>
      </c>
      <c r="J52" s="203" t="e">
        <f>E52/I52*100</f>
        <v>#DIV/0!</v>
      </c>
      <c r="K52" s="65" t="s">
        <v>67</v>
      </c>
      <c r="L52" s="215">
        <v>1</v>
      </c>
      <c r="M52" s="121">
        <v>0</v>
      </c>
      <c r="N52" s="206">
        <f>M52/L52*100</f>
        <v>0</v>
      </c>
      <c r="O52" s="405"/>
      <c r="P52" s="528"/>
      <c r="Q52" s="538"/>
    </row>
    <row r="53" spans="1:17" s="45" customFormat="1" ht="142.5" thickBot="1">
      <c r="A53" s="393"/>
      <c r="B53" s="408"/>
      <c r="C53" s="414"/>
      <c r="D53" s="415"/>
      <c r="E53" s="416"/>
      <c r="F53" s="154" t="s">
        <v>53</v>
      </c>
      <c r="G53" s="64"/>
      <c r="H53" s="64"/>
      <c r="I53" s="59" t="e">
        <f>H53/G53*100</f>
        <v>#DIV/0!</v>
      </c>
      <c r="J53" s="203" t="e">
        <f>E53/I53*100</f>
        <v>#DIV/0!</v>
      </c>
      <c r="K53" s="65" t="s">
        <v>68</v>
      </c>
      <c r="L53" s="215">
        <v>100</v>
      </c>
      <c r="M53" s="121">
        <v>100</v>
      </c>
      <c r="N53" s="206">
        <f>M53/L53*100</f>
        <v>100</v>
      </c>
      <c r="O53" s="405"/>
      <c r="P53" s="528"/>
      <c r="Q53" s="538"/>
    </row>
    <row r="54" spans="1:17" s="45" customFormat="1" ht="93.75" thickBot="1">
      <c r="A54" s="393"/>
      <c r="B54" s="408"/>
      <c r="C54" s="414"/>
      <c r="D54" s="415"/>
      <c r="E54" s="416"/>
      <c r="F54" s="154" t="s">
        <v>55</v>
      </c>
      <c r="G54" s="64"/>
      <c r="H54" s="64"/>
      <c r="I54" s="59" t="e">
        <f>H54/G54*100</f>
        <v>#DIV/0!</v>
      </c>
      <c r="J54" s="203" t="e">
        <f>E54/I54*100</f>
        <v>#DIV/0!</v>
      </c>
      <c r="K54" s="65" t="s">
        <v>69</v>
      </c>
      <c r="L54" s="215">
        <v>0.2</v>
      </c>
      <c r="M54" s="121">
        <v>0</v>
      </c>
      <c r="N54" s="206">
        <f>M54/L54*100</f>
        <v>0</v>
      </c>
      <c r="O54" s="405"/>
      <c r="P54" s="528"/>
      <c r="Q54" s="538"/>
    </row>
    <row r="55" spans="1:17" s="45" customFormat="1" ht="79.5" thickBot="1">
      <c r="A55" s="393"/>
      <c r="B55" s="408"/>
      <c r="C55" s="414"/>
      <c r="D55" s="415"/>
      <c r="E55" s="416"/>
      <c r="F55" s="155" t="s">
        <v>56</v>
      </c>
      <c r="G55" s="64"/>
      <c r="H55" s="64"/>
      <c r="I55" s="59" t="e">
        <f>H55/G55*100</f>
        <v>#DIV/0!</v>
      </c>
      <c r="J55" s="203" t="e">
        <f>E55/I55*100</f>
        <v>#DIV/0!</v>
      </c>
      <c r="K55" s="65" t="s">
        <v>70</v>
      </c>
      <c r="L55" s="215">
        <v>0.2</v>
      </c>
      <c r="M55" s="121">
        <v>0</v>
      </c>
      <c r="N55" s="206">
        <v>100</v>
      </c>
      <c r="O55" s="405"/>
      <c r="P55" s="528"/>
      <c r="Q55" s="538"/>
    </row>
    <row r="56" spans="1:17" s="45" customFormat="1" ht="33" customHeight="1">
      <c r="A56" s="394"/>
      <c r="B56" s="408"/>
      <c r="C56" s="414"/>
      <c r="D56" s="415"/>
      <c r="E56" s="416"/>
      <c r="F56" s="50"/>
      <c r="G56" s="51"/>
      <c r="H56" s="51"/>
      <c r="I56" s="51"/>
      <c r="J56" s="52"/>
      <c r="K56" s="539" t="s">
        <v>241</v>
      </c>
      <c r="L56" s="540"/>
      <c r="M56" s="541"/>
      <c r="N56" s="206">
        <f>SUM(N51:N55)/5</f>
        <v>60</v>
      </c>
      <c r="O56" s="405"/>
      <c r="P56" s="528"/>
      <c r="Q56" s="538"/>
    </row>
    <row r="57" spans="1:16" s="45" customFormat="1" ht="63" customHeight="1">
      <c r="A57" s="552">
        <v>5</v>
      </c>
      <c r="B57" s="399" t="s">
        <v>270</v>
      </c>
      <c r="C57" s="56">
        <v>13</v>
      </c>
      <c r="D57" s="56">
        <v>10</v>
      </c>
      <c r="E57" s="136">
        <f>D57/C57*100</f>
        <v>76.92307692307693</v>
      </c>
      <c r="F57" s="58" t="s">
        <v>7</v>
      </c>
      <c r="G57" s="59">
        <f>G59+G60</f>
        <v>4453.78</v>
      </c>
      <c r="H57" s="59">
        <f>H59+H60</f>
        <v>1147.29</v>
      </c>
      <c r="I57" s="59">
        <f aca="true" t="shared" si="2" ref="I57:I62">H57/G57*100</f>
        <v>25.759916295820627</v>
      </c>
      <c r="J57" s="60">
        <f aca="true" t="shared" si="3" ref="J57:J62">E57/I57*100</f>
        <v>298.61539936586354</v>
      </c>
      <c r="K57" s="61" t="s">
        <v>71</v>
      </c>
      <c r="L57" s="62">
        <v>100</v>
      </c>
      <c r="M57" s="62">
        <v>90</v>
      </c>
      <c r="N57" s="137">
        <f aca="true" t="shared" si="4" ref="N57:N62">M57/L57*100</f>
        <v>90</v>
      </c>
      <c r="O57" s="139">
        <f>N63*J57/100</f>
        <v>94.56154313252345</v>
      </c>
      <c r="P57" s="140" t="s">
        <v>66</v>
      </c>
    </row>
    <row r="58" spans="1:16" s="45" customFormat="1" ht="63" customHeight="1">
      <c r="A58" s="552"/>
      <c r="B58" s="399"/>
      <c r="C58" s="530"/>
      <c r="D58" s="530"/>
      <c r="E58" s="530"/>
      <c r="F58" s="63" t="s">
        <v>54</v>
      </c>
      <c r="G58" s="135">
        <v>0</v>
      </c>
      <c r="H58" s="135">
        <v>0</v>
      </c>
      <c r="I58" s="59" t="e">
        <f t="shared" si="2"/>
        <v>#DIV/0!</v>
      </c>
      <c r="J58" s="54" t="e">
        <f t="shared" si="3"/>
        <v>#DIV/0!</v>
      </c>
      <c r="K58" s="65" t="s">
        <v>72</v>
      </c>
      <c r="L58" s="66">
        <v>100</v>
      </c>
      <c r="M58" s="66">
        <v>0</v>
      </c>
      <c r="N58" s="137">
        <f t="shared" si="4"/>
        <v>0</v>
      </c>
      <c r="O58" s="91"/>
      <c r="P58" s="90"/>
    </row>
    <row r="59" spans="1:16" s="45" customFormat="1" ht="94.5">
      <c r="A59" s="552"/>
      <c r="B59" s="399"/>
      <c r="C59" s="530"/>
      <c r="D59" s="530"/>
      <c r="E59" s="530"/>
      <c r="F59" s="63" t="s">
        <v>53</v>
      </c>
      <c r="G59" s="135">
        <v>1084.91</v>
      </c>
      <c r="H59" s="135">
        <v>1084.92</v>
      </c>
      <c r="I59" s="59">
        <f t="shared" si="2"/>
        <v>100.00092173544348</v>
      </c>
      <c r="J59" s="54">
        <f t="shared" si="3"/>
        <v>0</v>
      </c>
      <c r="K59" s="61" t="s">
        <v>240</v>
      </c>
      <c r="L59" s="62">
        <v>100</v>
      </c>
      <c r="M59" s="62">
        <v>0</v>
      </c>
      <c r="N59" s="138">
        <f t="shared" si="4"/>
        <v>0</v>
      </c>
      <c r="O59" s="91"/>
      <c r="P59" s="90"/>
    </row>
    <row r="60" spans="1:16" s="45" customFormat="1" ht="94.5" customHeight="1">
      <c r="A60" s="552"/>
      <c r="B60" s="399"/>
      <c r="C60" s="530"/>
      <c r="D60" s="530"/>
      <c r="E60" s="530"/>
      <c r="F60" s="63" t="s">
        <v>55</v>
      </c>
      <c r="G60" s="135">
        <v>3368.87</v>
      </c>
      <c r="H60" s="135">
        <v>62.37</v>
      </c>
      <c r="I60" s="59">
        <f t="shared" si="2"/>
        <v>1.8513626230753932</v>
      </c>
      <c r="J60" s="54">
        <f t="shared" si="3"/>
        <v>0</v>
      </c>
      <c r="K60" s="61" t="s">
        <v>271</v>
      </c>
      <c r="L60" s="62">
        <v>26</v>
      </c>
      <c r="M60" s="62">
        <v>26</v>
      </c>
      <c r="N60" s="138">
        <f t="shared" si="4"/>
        <v>100</v>
      </c>
      <c r="O60" s="91"/>
      <c r="P60" s="90"/>
    </row>
    <row r="61" spans="1:16" s="45" customFormat="1" ht="51">
      <c r="A61" s="552"/>
      <c r="B61" s="399"/>
      <c r="C61" s="530"/>
      <c r="D61" s="530"/>
      <c r="E61" s="530"/>
      <c r="F61" s="69" t="s">
        <v>73</v>
      </c>
      <c r="G61" s="135"/>
      <c r="H61" s="135"/>
      <c r="I61" s="59" t="e">
        <f t="shared" si="2"/>
        <v>#DIV/0!</v>
      </c>
      <c r="J61" s="54" t="e">
        <f t="shared" si="3"/>
        <v>#DIV/0!</v>
      </c>
      <c r="K61" s="61" t="s">
        <v>74</v>
      </c>
      <c r="L61" s="62">
        <v>75</v>
      </c>
      <c r="M61" s="62">
        <v>0</v>
      </c>
      <c r="N61" s="138">
        <f t="shared" si="4"/>
        <v>0</v>
      </c>
      <c r="O61" s="91"/>
      <c r="P61" s="90"/>
    </row>
    <row r="62" spans="1:16" s="45" customFormat="1" ht="83.25" customHeight="1">
      <c r="A62" s="552"/>
      <c r="B62" s="399"/>
      <c r="C62" s="530"/>
      <c r="D62" s="530"/>
      <c r="E62" s="530"/>
      <c r="F62" s="69" t="s">
        <v>75</v>
      </c>
      <c r="G62" s="135"/>
      <c r="H62" s="135"/>
      <c r="I62" s="59" t="e">
        <f t="shared" si="2"/>
        <v>#DIV/0!</v>
      </c>
      <c r="J62" s="54" t="e">
        <f t="shared" si="3"/>
        <v>#DIV/0!</v>
      </c>
      <c r="K62" s="61" t="s">
        <v>76</v>
      </c>
      <c r="L62" s="62">
        <v>60</v>
      </c>
      <c r="M62" s="62">
        <v>0</v>
      </c>
      <c r="N62" s="138">
        <f t="shared" si="4"/>
        <v>0</v>
      </c>
      <c r="O62" s="91"/>
      <c r="P62" s="90"/>
    </row>
    <row r="63" spans="1:16" s="45" customFormat="1" ht="27.75" customHeight="1" thickBot="1">
      <c r="A63" s="552"/>
      <c r="B63" s="399"/>
      <c r="C63" s="530"/>
      <c r="D63" s="530"/>
      <c r="E63" s="530"/>
      <c r="F63" s="63"/>
      <c r="G63" s="135"/>
      <c r="H63" s="135"/>
      <c r="I63" s="59"/>
      <c r="J63" s="54"/>
      <c r="K63" s="539" t="s">
        <v>241</v>
      </c>
      <c r="L63" s="540"/>
      <c r="M63" s="541"/>
      <c r="N63" s="138">
        <f>(N57+N58+N59+N60+N61+N62)/6</f>
        <v>31.666666666666668</v>
      </c>
      <c r="O63" s="91"/>
      <c r="P63" s="90"/>
    </row>
    <row r="64" spans="1:16" s="45" customFormat="1" ht="110.25">
      <c r="A64" s="392">
        <v>6</v>
      </c>
      <c r="B64" s="482" t="s">
        <v>330</v>
      </c>
      <c r="C64" s="149">
        <v>59</v>
      </c>
      <c r="D64" s="149">
        <v>53</v>
      </c>
      <c r="E64" s="149">
        <f>D64/C64*100</f>
        <v>89.83050847457628</v>
      </c>
      <c r="F64" s="148" t="s">
        <v>7</v>
      </c>
      <c r="G64" s="133">
        <f>G65+G66+G67</f>
        <v>1200</v>
      </c>
      <c r="H64" s="133">
        <v>1200</v>
      </c>
      <c r="I64" s="133">
        <f>H64/G64*100</f>
        <v>100</v>
      </c>
      <c r="J64" s="134">
        <f>E64/I64*100</f>
        <v>89.83050847457628</v>
      </c>
      <c r="K64" s="288" t="s">
        <v>77</v>
      </c>
      <c r="L64" s="285">
        <v>84.2</v>
      </c>
      <c r="M64" s="26">
        <v>84</v>
      </c>
      <c r="N64" s="258">
        <f>M64/L64*100</f>
        <v>99.7624703087886</v>
      </c>
      <c r="O64" s="401">
        <f>N69*J64/100</f>
        <v>84.10307538754088</v>
      </c>
      <c r="P64" s="446" t="s">
        <v>166</v>
      </c>
    </row>
    <row r="65" spans="1:16" s="45" customFormat="1" ht="47.25">
      <c r="A65" s="393"/>
      <c r="B65" s="483"/>
      <c r="C65" s="473" t="s">
        <v>258</v>
      </c>
      <c r="D65" s="474"/>
      <c r="E65" s="475"/>
      <c r="F65" s="131" t="s">
        <v>54</v>
      </c>
      <c r="G65" s="132"/>
      <c r="H65" s="132">
        <v>0</v>
      </c>
      <c r="I65" s="133" t="e">
        <f>H65/G65*100</f>
        <v>#DIV/0!</v>
      </c>
      <c r="J65" s="134" t="e">
        <f>E65/I65*100</f>
        <v>#DIV/0!</v>
      </c>
      <c r="K65" s="289" t="s">
        <v>78</v>
      </c>
      <c r="L65" s="26">
        <v>79.9</v>
      </c>
      <c r="M65" s="26">
        <v>80.1</v>
      </c>
      <c r="N65" s="258">
        <f>M65/L65*100</f>
        <v>100.25031289111388</v>
      </c>
      <c r="O65" s="402"/>
      <c r="P65" s="447"/>
    </row>
    <row r="66" spans="1:16" s="45" customFormat="1" ht="79.5" customHeight="1">
      <c r="A66" s="393"/>
      <c r="B66" s="483"/>
      <c r="C66" s="476"/>
      <c r="D66" s="477"/>
      <c r="E66" s="478"/>
      <c r="F66" s="131" t="s">
        <v>53</v>
      </c>
      <c r="G66" s="132"/>
      <c r="H66" s="132"/>
      <c r="I66" s="133" t="e">
        <f>H66/G66*100</f>
        <v>#DIV/0!</v>
      </c>
      <c r="J66" s="134" t="e">
        <f>E66/I66*100</f>
        <v>#DIV/0!</v>
      </c>
      <c r="K66" s="280" t="s">
        <v>79</v>
      </c>
      <c r="L66" s="287">
        <v>185</v>
      </c>
      <c r="M66" s="26">
        <v>200</v>
      </c>
      <c r="N66" s="258">
        <f>M66/L66*100</f>
        <v>108.10810810810811</v>
      </c>
      <c r="O66" s="402"/>
      <c r="P66" s="447"/>
    </row>
    <row r="67" spans="1:16" s="45" customFormat="1" ht="95.25" customHeight="1">
      <c r="A67" s="393"/>
      <c r="B67" s="483"/>
      <c r="C67" s="476"/>
      <c r="D67" s="477"/>
      <c r="E67" s="478"/>
      <c r="F67" s="131" t="s">
        <v>55</v>
      </c>
      <c r="G67" s="132">
        <v>1200</v>
      </c>
      <c r="H67" s="132">
        <v>1200</v>
      </c>
      <c r="I67" s="133">
        <f>H67/G67*100</f>
        <v>100</v>
      </c>
      <c r="J67" s="134">
        <f>E67/I67*100</f>
        <v>0</v>
      </c>
      <c r="K67" s="280" t="s">
        <v>80</v>
      </c>
      <c r="L67" s="26">
        <v>1</v>
      </c>
      <c r="M67" s="26">
        <v>1</v>
      </c>
      <c r="N67" s="258">
        <f>M67/L67*100</f>
        <v>100</v>
      </c>
      <c r="O67" s="402"/>
      <c r="P67" s="447"/>
    </row>
    <row r="68" spans="1:16" s="45" customFormat="1" ht="252">
      <c r="A68" s="393"/>
      <c r="B68" s="483"/>
      <c r="C68" s="476"/>
      <c r="D68" s="477"/>
      <c r="E68" s="478"/>
      <c r="F68" s="185" t="s">
        <v>56</v>
      </c>
      <c r="G68" s="132"/>
      <c r="H68" s="132"/>
      <c r="I68" s="133" t="e">
        <f>H68/G68*100</f>
        <v>#DIV/0!</v>
      </c>
      <c r="J68" s="134" t="e">
        <f>E68/I68*100</f>
        <v>#DIV/0!</v>
      </c>
      <c r="K68" s="261" t="s">
        <v>81</v>
      </c>
      <c r="L68" s="26">
        <v>30</v>
      </c>
      <c r="M68" s="26">
        <v>18</v>
      </c>
      <c r="N68" s="258">
        <f>M68/L68*100</f>
        <v>60</v>
      </c>
      <c r="O68" s="402"/>
      <c r="P68" s="447"/>
    </row>
    <row r="69" spans="1:16" s="45" customFormat="1" ht="47.25">
      <c r="A69" s="393"/>
      <c r="B69" s="483"/>
      <c r="C69" s="476"/>
      <c r="D69" s="477"/>
      <c r="E69" s="478"/>
      <c r="F69" s="92"/>
      <c r="G69" s="93"/>
      <c r="H69" s="93"/>
      <c r="I69" s="93"/>
      <c r="J69" s="94"/>
      <c r="K69" s="290" t="s">
        <v>51</v>
      </c>
      <c r="L69" s="291"/>
      <c r="M69" s="291"/>
      <c r="N69" s="292">
        <f>(N64+N65+N66+N67+N68)/5</f>
        <v>93.62417826160211</v>
      </c>
      <c r="O69" s="402"/>
      <c r="P69" s="447"/>
    </row>
    <row r="70" spans="1:16" s="45" customFormat="1" ht="63">
      <c r="A70" s="393">
        <v>7</v>
      </c>
      <c r="B70" s="399" t="s">
        <v>274</v>
      </c>
      <c r="C70" s="56">
        <v>7</v>
      </c>
      <c r="D70" s="56">
        <v>6</v>
      </c>
      <c r="E70" s="57">
        <f>D70/C70*100</f>
        <v>85.71428571428571</v>
      </c>
      <c r="F70" s="58" t="s">
        <v>7</v>
      </c>
      <c r="G70" s="59">
        <f>G71+G72+G74</f>
        <v>8082.499999999999</v>
      </c>
      <c r="H70" s="59">
        <f>H71+H72+H74</f>
        <v>8082.499999999999</v>
      </c>
      <c r="I70" s="59">
        <f>H70/G70*100</f>
        <v>100</v>
      </c>
      <c r="J70" s="60">
        <f>E70/I70*100</f>
        <v>85.71428571428571</v>
      </c>
      <c r="K70" s="61" t="s">
        <v>238</v>
      </c>
      <c r="L70" s="62">
        <v>100</v>
      </c>
      <c r="M70" s="62">
        <v>90</v>
      </c>
      <c r="N70" s="137">
        <f>M70/L70*100</f>
        <v>90</v>
      </c>
      <c r="O70" s="145">
        <f>N75*J70/100</f>
        <v>68.28571428571428</v>
      </c>
      <c r="P70" s="146" t="s">
        <v>166</v>
      </c>
    </row>
    <row r="71" spans="1:16" s="45" customFormat="1" ht="47.25">
      <c r="A71" s="393"/>
      <c r="B71" s="399"/>
      <c r="C71" s="492" t="s">
        <v>273</v>
      </c>
      <c r="D71" s="493"/>
      <c r="E71" s="493"/>
      <c r="F71" s="63" t="s">
        <v>54</v>
      </c>
      <c r="G71" s="64">
        <v>6943.9</v>
      </c>
      <c r="H71" s="64">
        <v>6943.9</v>
      </c>
      <c r="I71" s="59">
        <f>H71/G71*100</f>
        <v>100</v>
      </c>
      <c r="J71" s="54">
        <f>E71/I71*100</f>
        <v>0</v>
      </c>
      <c r="K71" s="65" t="s">
        <v>82</v>
      </c>
      <c r="L71" s="66">
        <v>10</v>
      </c>
      <c r="M71" s="66">
        <v>10</v>
      </c>
      <c r="N71" s="137">
        <f>M71/L71*100</f>
        <v>100</v>
      </c>
      <c r="O71" s="91"/>
      <c r="P71" s="91"/>
    </row>
    <row r="72" spans="1:16" s="45" customFormat="1" ht="126">
      <c r="A72" s="393"/>
      <c r="B72" s="399"/>
      <c r="C72" s="493"/>
      <c r="D72" s="493"/>
      <c r="E72" s="493"/>
      <c r="F72" s="63" t="s">
        <v>53</v>
      </c>
      <c r="G72" s="64">
        <v>1130.4</v>
      </c>
      <c r="H72" s="64">
        <v>1130.4</v>
      </c>
      <c r="I72" s="59">
        <f>H72/G72*100</f>
        <v>100</v>
      </c>
      <c r="J72" s="54">
        <f>E72/I72*100</f>
        <v>0</v>
      </c>
      <c r="K72" s="67" t="s">
        <v>239</v>
      </c>
      <c r="L72" s="62">
        <v>100</v>
      </c>
      <c r="M72" s="62">
        <v>100</v>
      </c>
      <c r="N72" s="68">
        <f>M72/L72*100</f>
        <v>100</v>
      </c>
      <c r="O72" s="91"/>
      <c r="P72" s="91"/>
    </row>
    <row r="73" spans="1:16" s="45" customFormat="1" ht="31.5" customHeight="1">
      <c r="A73" s="393"/>
      <c r="B73" s="399"/>
      <c r="C73" s="493"/>
      <c r="D73" s="493"/>
      <c r="E73" s="493"/>
      <c r="F73" s="69" t="s">
        <v>73</v>
      </c>
      <c r="G73" s="64">
        <v>0</v>
      </c>
      <c r="H73" s="64"/>
      <c r="I73" s="59" t="e">
        <f>H73/G73*100</f>
        <v>#DIV/0!</v>
      </c>
      <c r="J73" s="54" t="e">
        <f>E73/I73*100</f>
        <v>#DIV/0!</v>
      </c>
      <c r="K73" s="61" t="s">
        <v>83</v>
      </c>
      <c r="L73" s="62">
        <v>100</v>
      </c>
      <c r="M73" s="62">
        <v>100</v>
      </c>
      <c r="N73" s="68">
        <f>M73/L73*100</f>
        <v>100</v>
      </c>
      <c r="O73" s="91"/>
      <c r="P73" s="91"/>
    </row>
    <row r="74" spans="1:16" s="45" customFormat="1" ht="94.5">
      <c r="A74" s="393"/>
      <c r="B74" s="399"/>
      <c r="C74" s="493"/>
      <c r="D74" s="493"/>
      <c r="E74" s="493"/>
      <c r="F74" s="121" t="s">
        <v>272</v>
      </c>
      <c r="G74" s="64">
        <v>8.2</v>
      </c>
      <c r="H74" s="64">
        <v>8.2</v>
      </c>
      <c r="I74" s="59">
        <f>H74/G74*100</f>
        <v>100</v>
      </c>
      <c r="J74" s="54">
        <f>E74/I74*100</f>
        <v>0</v>
      </c>
      <c r="K74" s="61" t="s">
        <v>84</v>
      </c>
      <c r="L74" s="62">
        <v>12</v>
      </c>
      <c r="M74" s="62">
        <v>1</v>
      </c>
      <c r="N74" s="68">
        <f>M74/L74*100</f>
        <v>8.333333333333332</v>
      </c>
      <c r="O74" s="95"/>
      <c r="P74" s="91"/>
    </row>
    <row r="75" spans="1:16" s="45" customFormat="1" ht="18.75" customHeight="1">
      <c r="A75" s="393"/>
      <c r="B75" s="399"/>
      <c r="C75" s="493"/>
      <c r="D75" s="493"/>
      <c r="E75" s="493"/>
      <c r="F75" s="141"/>
      <c r="G75" s="142"/>
      <c r="H75" s="142"/>
      <c r="I75" s="143"/>
      <c r="J75" s="144"/>
      <c r="K75" s="502" t="s">
        <v>51</v>
      </c>
      <c r="L75" s="503"/>
      <c r="M75" s="504"/>
      <c r="N75" s="68">
        <f>(N70+N71+N72+N73+N74)/5</f>
        <v>79.66666666666666</v>
      </c>
      <c r="O75" s="91"/>
      <c r="P75" s="91"/>
    </row>
    <row r="76" spans="1:16" s="45" customFormat="1" ht="31.5" customHeight="1">
      <c r="A76" s="395">
        <v>8</v>
      </c>
      <c r="B76" s="407" t="s">
        <v>324</v>
      </c>
      <c r="C76" s="242">
        <v>4</v>
      </c>
      <c r="D76" s="242">
        <v>4</v>
      </c>
      <c r="E76" s="242">
        <f>D76/C76*100</f>
        <v>100</v>
      </c>
      <c r="F76" s="153" t="s">
        <v>7</v>
      </c>
      <c r="G76" s="64">
        <v>1344.5</v>
      </c>
      <c r="H76" s="64">
        <v>2146.7</v>
      </c>
      <c r="I76" s="243">
        <f>H76/G76*100</f>
        <v>159.6653030866493</v>
      </c>
      <c r="J76" s="244">
        <f>E76/I76*100</f>
        <v>62.63101504635023</v>
      </c>
      <c r="K76" s="208" t="s">
        <v>85</v>
      </c>
      <c r="L76" s="121">
        <v>30</v>
      </c>
      <c r="M76" s="156">
        <v>43</v>
      </c>
      <c r="N76" s="257">
        <f>L76/M76*100</f>
        <v>69.76744186046511</v>
      </c>
      <c r="O76" s="233">
        <f>N82*J76/100</f>
        <v>30.898999561561464</v>
      </c>
      <c r="P76" s="232" t="s">
        <v>325</v>
      </c>
    </row>
    <row r="77" spans="1:16" s="45" customFormat="1" ht="43.5" customHeight="1">
      <c r="A77" s="395"/>
      <c r="B77" s="408"/>
      <c r="C77" s="411" t="s">
        <v>326</v>
      </c>
      <c r="D77" s="412"/>
      <c r="E77" s="413"/>
      <c r="F77" s="154" t="s">
        <v>54</v>
      </c>
      <c r="G77" s="64"/>
      <c r="H77" s="64"/>
      <c r="I77" s="59" t="e">
        <f>H77/G77*100</f>
        <v>#DIV/0!</v>
      </c>
      <c r="J77" s="203" t="e">
        <f>E77/I77*100</f>
        <v>#DIV/0!</v>
      </c>
      <c r="K77" s="65" t="s">
        <v>86</v>
      </c>
      <c r="L77" s="121">
        <v>0</v>
      </c>
      <c r="M77" s="156">
        <v>2</v>
      </c>
      <c r="N77" s="258">
        <v>0</v>
      </c>
      <c r="O77" s="234"/>
      <c r="P77" s="96"/>
    </row>
    <row r="78" spans="1:16" s="45" customFormat="1" ht="43.5">
      <c r="A78" s="395"/>
      <c r="B78" s="408"/>
      <c r="C78" s="414"/>
      <c r="D78" s="415"/>
      <c r="E78" s="416"/>
      <c r="F78" s="154" t="s">
        <v>53</v>
      </c>
      <c r="G78" s="64"/>
      <c r="H78" s="64"/>
      <c r="I78" s="59" t="e">
        <f>H78/G78*100</f>
        <v>#DIV/0!</v>
      </c>
      <c r="J78" s="203" t="e">
        <f>E78/I78*100</f>
        <v>#DIV/0!</v>
      </c>
      <c r="K78" s="65" t="s">
        <v>87</v>
      </c>
      <c r="L78" s="121">
        <v>2330.2</v>
      </c>
      <c r="M78" s="156">
        <v>3500</v>
      </c>
      <c r="N78" s="258">
        <f>L78/M78*100</f>
        <v>66.57714285714286</v>
      </c>
      <c r="O78" s="234"/>
      <c r="P78" s="96"/>
    </row>
    <row r="79" spans="1:16" s="45" customFormat="1" ht="47.25">
      <c r="A79" s="395"/>
      <c r="B79" s="408"/>
      <c r="C79" s="414"/>
      <c r="D79" s="415"/>
      <c r="E79" s="416"/>
      <c r="F79" s="154" t="s">
        <v>55</v>
      </c>
      <c r="G79" s="64">
        <v>1344.5</v>
      </c>
      <c r="H79" s="64">
        <v>2146.7</v>
      </c>
      <c r="I79" s="59">
        <f>H79/G79*100</f>
        <v>159.6653030866493</v>
      </c>
      <c r="J79" s="203">
        <f>E79/I79*100</f>
        <v>0</v>
      </c>
      <c r="K79" s="65" t="s">
        <v>88</v>
      </c>
      <c r="L79" s="121">
        <v>0</v>
      </c>
      <c r="M79" s="156">
        <v>2</v>
      </c>
      <c r="N79" s="258">
        <v>0</v>
      </c>
      <c r="O79" s="234"/>
      <c r="P79" s="96"/>
    </row>
    <row r="80" spans="1:16" s="45" customFormat="1" ht="63">
      <c r="A80" s="395"/>
      <c r="B80" s="408"/>
      <c r="C80" s="414"/>
      <c r="D80" s="415"/>
      <c r="E80" s="416"/>
      <c r="F80" s="155" t="s">
        <v>56</v>
      </c>
      <c r="G80" s="64"/>
      <c r="H80" s="64"/>
      <c r="I80" s="59" t="e">
        <f>H80/G80*100</f>
        <v>#DIV/0!</v>
      </c>
      <c r="J80" s="203" t="e">
        <f>E80/I80*100</f>
        <v>#DIV/0!</v>
      </c>
      <c r="K80" s="65" t="s">
        <v>89</v>
      </c>
      <c r="L80" s="121">
        <v>1344.5</v>
      </c>
      <c r="M80" s="121">
        <v>2146.7</v>
      </c>
      <c r="N80" s="130">
        <f>M80/L80*100</f>
        <v>159.6653030866493</v>
      </c>
      <c r="O80" s="234"/>
      <c r="P80" s="96"/>
    </row>
    <row r="81" spans="1:16" s="45" customFormat="1" ht="47.25">
      <c r="A81" s="395"/>
      <c r="B81" s="408"/>
      <c r="C81" s="414"/>
      <c r="D81" s="415"/>
      <c r="E81" s="416"/>
      <c r="F81" s="245"/>
      <c r="G81" s="246"/>
      <c r="H81" s="246"/>
      <c r="I81" s="246"/>
      <c r="J81" s="247"/>
      <c r="K81" s="251" t="s">
        <v>90</v>
      </c>
      <c r="L81" s="252">
        <v>0</v>
      </c>
      <c r="M81" s="179">
        <v>0</v>
      </c>
      <c r="N81" s="130">
        <v>0</v>
      </c>
      <c r="O81" s="234"/>
      <c r="P81" s="96"/>
    </row>
    <row r="82" spans="1:16" s="45" customFormat="1" ht="48" thickBot="1">
      <c r="A82" s="395"/>
      <c r="B82" s="409"/>
      <c r="C82" s="417"/>
      <c r="D82" s="418"/>
      <c r="E82" s="419"/>
      <c r="F82" s="248"/>
      <c r="G82" s="249"/>
      <c r="H82" s="249"/>
      <c r="I82" s="249"/>
      <c r="J82" s="250"/>
      <c r="K82" s="253" t="s">
        <v>51</v>
      </c>
      <c r="L82" s="254"/>
      <c r="M82" s="255"/>
      <c r="N82" s="256">
        <f>(N81+N80+N79+N78+N77+N76)/6</f>
        <v>49.334981300709536</v>
      </c>
      <c r="O82" s="235"/>
      <c r="P82" s="98"/>
    </row>
    <row r="83" spans="1:16" s="45" customFormat="1" ht="47.25">
      <c r="A83" s="393">
        <v>9</v>
      </c>
      <c r="B83" s="512" t="s">
        <v>332</v>
      </c>
      <c r="C83" s="54">
        <v>15</v>
      </c>
      <c r="D83" s="54">
        <v>12</v>
      </c>
      <c r="E83" s="294">
        <f>D83/C83*100</f>
        <v>80</v>
      </c>
      <c r="F83" s="295" t="s">
        <v>7</v>
      </c>
      <c r="G83" s="133">
        <f>G86+G87</f>
        <v>2010</v>
      </c>
      <c r="H83" s="133">
        <f>H86+H87</f>
        <v>2000</v>
      </c>
      <c r="I83" s="296">
        <f>H83/G83*100</f>
        <v>99.50248756218906</v>
      </c>
      <c r="J83" s="297">
        <f>E83/I83*100</f>
        <v>80.39999999999999</v>
      </c>
      <c r="K83" s="208" t="s">
        <v>91</v>
      </c>
      <c r="L83" s="121">
        <v>453</v>
      </c>
      <c r="M83" s="121">
        <v>473</v>
      </c>
      <c r="N83" s="302">
        <f>M83/L83*100</f>
        <v>104.41501103752759</v>
      </c>
      <c r="O83" s="527">
        <f>N90*J83/100</f>
        <v>81.91888064746489</v>
      </c>
      <c r="P83" s="546" t="s">
        <v>66</v>
      </c>
    </row>
    <row r="84" spans="1:16" s="45" customFormat="1" ht="63">
      <c r="A84" s="393"/>
      <c r="B84" s="513"/>
      <c r="C84" s="511" t="s">
        <v>331</v>
      </c>
      <c r="D84" s="511"/>
      <c r="E84" s="511"/>
      <c r="F84" s="298" t="s">
        <v>54</v>
      </c>
      <c r="G84" s="132">
        <v>0</v>
      </c>
      <c r="H84" s="132">
        <v>0</v>
      </c>
      <c r="I84" s="133" t="e">
        <f>H84/G84*100</f>
        <v>#DIV/0!</v>
      </c>
      <c r="J84" s="149" t="e">
        <f>E84/I84*100</f>
        <v>#DIV/0!</v>
      </c>
      <c r="K84" s="210" t="s">
        <v>92</v>
      </c>
      <c r="L84" s="121">
        <v>214</v>
      </c>
      <c r="M84" s="293">
        <v>225</v>
      </c>
      <c r="N84" s="302">
        <f aca="true" t="shared" si="5" ref="N84:N89">M84/L84*100</f>
        <v>105.14018691588785</v>
      </c>
      <c r="O84" s="527"/>
      <c r="P84" s="547"/>
    </row>
    <row r="85" spans="1:16" s="45" customFormat="1" ht="43.5">
      <c r="A85" s="393"/>
      <c r="B85" s="513"/>
      <c r="C85" s="511"/>
      <c r="D85" s="511"/>
      <c r="E85" s="511"/>
      <c r="F85" s="298" t="s">
        <v>53</v>
      </c>
      <c r="G85" s="132">
        <v>0</v>
      </c>
      <c r="H85" s="132">
        <v>0</v>
      </c>
      <c r="I85" s="133" t="e">
        <f>H85/G85*100</f>
        <v>#DIV/0!</v>
      </c>
      <c r="J85" s="149" t="e">
        <f>E85/I85*100</f>
        <v>#DIV/0!</v>
      </c>
      <c r="K85" s="210" t="s">
        <v>93</v>
      </c>
      <c r="L85" s="121">
        <v>1910</v>
      </c>
      <c r="M85" s="121">
        <v>1929</v>
      </c>
      <c r="N85" s="302">
        <f t="shared" si="5"/>
        <v>100.99476439790575</v>
      </c>
      <c r="O85" s="527"/>
      <c r="P85" s="547"/>
    </row>
    <row r="86" spans="1:16" s="45" customFormat="1" ht="141.75">
      <c r="A86" s="393"/>
      <c r="B86" s="513"/>
      <c r="C86" s="511"/>
      <c r="D86" s="511"/>
      <c r="E86" s="511"/>
      <c r="F86" s="298" t="s">
        <v>55</v>
      </c>
      <c r="G86" s="132">
        <v>10</v>
      </c>
      <c r="H86" s="132">
        <v>0</v>
      </c>
      <c r="I86" s="133">
        <f>H86/G86*100</f>
        <v>0</v>
      </c>
      <c r="J86" s="149" t="e">
        <f>E86/I86*100</f>
        <v>#DIV/0!</v>
      </c>
      <c r="K86" s="210" t="s">
        <v>94</v>
      </c>
      <c r="L86" s="66">
        <v>47</v>
      </c>
      <c r="M86" s="66">
        <v>50.8</v>
      </c>
      <c r="N86" s="302">
        <f t="shared" si="5"/>
        <v>108.08510638297872</v>
      </c>
      <c r="O86" s="527"/>
      <c r="P86" s="547"/>
    </row>
    <row r="87" spans="1:16" s="45" customFormat="1" ht="78.75">
      <c r="A87" s="393"/>
      <c r="B87" s="513"/>
      <c r="C87" s="511"/>
      <c r="D87" s="511"/>
      <c r="E87" s="511"/>
      <c r="F87" s="299" t="s">
        <v>56</v>
      </c>
      <c r="G87" s="132">
        <v>2000</v>
      </c>
      <c r="H87" s="132">
        <v>2000</v>
      </c>
      <c r="I87" s="133">
        <f>H87/G87*100</f>
        <v>100</v>
      </c>
      <c r="J87" s="149">
        <f>E87/I87*100</f>
        <v>0</v>
      </c>
      <c r="K87" s="210" t="s">
        <v>95</v>
      </c>
      <c r="L87" s="66">
        <v>73</v>
      </c>
      <c r="M87" s="66">
        <v>69.6</v>
      </c>
      <c r="N87" s="302">
        <f t="shared" si="5"/>
        <v>95.34246575342465</v>
      </c>
      <c r="O87" s="527"/>
      <c r="P87" s="547"/>
    </row>
    <row r="88" spans="1:16" s="45" customFormat="1" ht="94.5">
      <c r="A88" s="393"/>
      <c r="B88" s="513"/>
      <c r="C88" s="511"/>
      <c r="D88" s="511"/>
      <c r="E88" s="511"/>
      <c r="F88" s="299"/>
      <c r="G88" s="132"/>
      <c r="H88" s="132"/>
      <c r="I88" s="133"/>
      <c r="J88" s="149"/>
      <c r="K88" s="210" t="s">
        <v>96</v>
      </c>
      <c r="L88" s="66">
        <v>87.3</v>
      </c>
      <c r="M88" s="66">
        <v>81.3</v>
      </c>
      <c r="N88" s="302">
        <f t="shared" si="5"/>
        <v>93.12714776632302</v>
      </c>
      <c r="O88" s="527"/>
      <c r="P88" s="547"/>
    </row>
    <row r="89" spans="1:16" s="45" customFormat="1" ht="94.5">
      <c r="A89" s="393"/>
      <c r="B89" s="513"/>
      <c r="C89" s="511"/>
      <c r="D89" s="511"/>
      <c r="E89" s="511"/>
      <c r="F89" s="299"/>
      <c r="G89" s="300"/>
      <c r="H89" s="300"/>
      <c r="I89" s="301"/>
      <c r="J89" s="149"/>
      <c r="K89" s="210" t="s">
        <v>97</v>
      </c>
      <c r="L89" s="66">
        <v>67</v>
      </c>
      <c r="M89" s="66">
        <v>71.1</v>
      </c>
      <c r="N89" s="302">
        <f t="shared" si="5"/>
        <v>106.11940298507463</v>
      </c>
      <c r="O89" s="527"/>
      <c r="P89" s="547"/>
    </row>
    <row r="90" spans="1:16" s="45" customFormat="1" ht="145.5" customHeight="1" thickBot="1">
      <c r="A90" s="393"/>
      <c r="B90" s="513"/>
      <c r="C90" s="511"/>
      <c r="D90" s="511"/>
      <c r="E90" s="511"/>
      <c r="F90" s="299"/>
      <c r="G90" s="300"/>
      <c r="H90" s="300"/>
      <c r="I90" s="301"/>
      <c r="J90" s="149"/>
      <c r="K90" s="181" t="s">
        <v>51</v>
      </c>
      <c r="L90" s="99"/>
      <c r="M90" s="99"/>
      <c r="N90" s="303">
        <f>(N83+N84+N85+N86+N87+N88+N89)/7</f>
        <v>101.88915503416032</v>
      </c>
      <c r="O90" s="527"/>
      <c r="P90" s="548"/>
    </row>
    <row r="91" spans="1:16" s="45" customFormat="1" ht="141.75">
      <c r="A91" s="393">
        <v>10</v>
      </c>
      <c r="B91" s="407" t="s">
        <v>323</v>
      </c>
      <c r="C91" s="54">
        <v>20</v>
      </c>
      <c r="D91" s="54">
        <v>16</v>
      </c>
      <c r="E91" s="54">
        <f>D91/C91*100</f>
        <v>80</v>
      </c>
      <c r="F91" s="153" t="s">
        <v>7</v>
      </c>
      <c r="G91" s="59">
        <v>130</v>
      </c>
      <c r="H91" s="59">
        <v>70</v>
      </c>
      <c r="I91" s="236">
        <f>H91/G91*100</f>
        <v>53.84615384615385</v>
      </c>
      <c r="J91" s="236">
        <f>E91/I91*100</f>
        <v>148.57142857142858</v>
      </c>
      <c r="K91" s="208" t="s">
        <v>98</v>
      </c>
      <c r="L91" s="121">
        <v>30</v>
      </c>
      <c r="M91" s="121">
        <v>21</v>
      </c>
      <c r="N91" s="202">
        <f>M91/L91*100</f>
        <v>70</v>
      </c>
      <c r="O91" s="202">
        <f>N96*J91/100</f>
        <v>52.37142857142858</v>
      </c>
      <c r="P91" s="377" t="s">
        <v>166</v>
      </c>
    </row>
    <row r="92" spans="1:16" s="45" customFormat="1" ht="173.25" customHeight="1">
      <c r="A92" s="393"/>
      <c r="B92" s="408"/>
      <c r="C92" s="411" t="s">
        <v>322</v>
      </c>
      <c r="D92" s="412"/>
      <c r="E92" s="413"/>
      <c r="F92" s="154" t="s">
        <v>54</v>
      </c>
      <c r="G92" s="64"/>
      <c r="H92" s="64"/>
      <c r="I92" s="59"/>
      <c r="J92" s="54"/>
      <c r="K92" s="65" t="s">
        <v>99</v>
      </c>
      <c r="L92" s="121">
        <v>20</v>
      </c>
      <c r="M92" s="121">
        <v>15</v>
      </c>
      <c r="N92" s="202">
        <f>M92/L92*100</f>
        <v>75</v>
      </c>
      <c r="O92" s="206"/>
      <c r="P92" s="425"/>
    </row>
    <row r="93" spans="1:16" s="45" customFormat="1" ht="63">
      <c r="A93" s="393"/>
      <c r="B93" s="408"/>
      <c r="C93" s="414"/>
      <c r="D93" s="415"/>
      <c r="E93" s="416"/>
      <c r="F93" s="154" t="s">
        <v>53</v>
      </c>
      <c r="G93" s="64"/>
      <c r="H93" s="64"/>
      <c r="I93" s="236"/>
      <c r="J93" s="236"/>
      <c r="K93" s="65" t="s">
        <v>100</v>
      </c>
      <c r="L93" s="121">
        <v>2</v>
      </c>
      <c r="M93" s="121">
        <v>0</v>
      </c>
      <c r="N93" s="202">
        <f>M93/L93*100</f>
        <v>0</v>
      </c>
      <c r="O93" s="206"/>
      <c r="P93" s="425"/>
    </row>
    <row r="94" spans="1:16" s="45" customFormat="1" ht="78.75">
      <c r="A94" s="393"/>
      <c r="B94" s="408"/>
      <c r="C94" s="414"/>
      <c r="D94" s="415"/>
      <c r="E94" s="416"/>
      <c r="F94" s="154" t="s">
        <v>55</v>
      </c>
      <c r="G94" s="64">
        <v>130</v>
      </c>
      <c r="H94" s="64">
        <v>70</v>
      </c>
      <c r="I94" s="237">
        <f>H94/G94*100</f>
        <v>53.84615384615385</v>
      </c>
      <c r="J94" s="236">
        <f>E91/I91*100</f>
        <v>148.57142857142858</v>
      </c>
      <c r="K94" s="65" t="s">
        <v>101</v>
      </c>
      <c r="L94" s="121">
        <v>16</v>
      </c>
      <c r="M94" s="121">
        <v>5</v>
      </c>
      <c r="N94" s="202">
        <f>M94/L94*100</f>
        <v>31.25</v>
      </c>
      <c r="O94" s="206"/>
      <c r="P94" s="425"/>
    </row>
    <row r="95" spans="1:16" s="45" customFormat="1" ht="110.25">
      <c r="A95" s="393"/>
      <c r="B95" s="408"/>
      <c r="C95" s="414"/>
      <c r="D95" s="415"/>
      <c r="E95" s="416"/>
      <c r="F95" s="155" t="s">
        <v>56</v>
      </c>
      <c r="G95" s="64"/>
      <c r="H95" s="64"/>
      <c r="I95" s="59"/>
      <c r="J95" s="54"/>
      <c r="K95" s="65" t="s">
        <v>102</v>
      </c>
      <c r="L95" s="121">
        <v>11</v>
      </c>
      <c r="M95" s="121">
        <v>0</v>
      </c>
      <c r="N95" s="202">
        <f>M95/L95*100</f>
        <v>0</v>
      </c>
      <c r="O95" s="206"/>
      <c r="P95" s="425"/>
    </row>
    <row r="96" spans="1:16" s="45" customFormat="1" ht="35.25" customHeight="1">
      <c r="A96" s="393"/>
      <c r="B96" s="408"/>
      <c r="C96" s="556"/>
      <c r="D96" s="557"/>
      <c r="E96" s="558"/>
      <c r="F96" s="238"/>
      <c r="G96" s="239"/>
      <c r="H96" s="239"/>
      <c r="I96" s="239"/>
      <c r="J96" s="240"/>
      <c r="K96" s="523" t="s">
        <v>51</v>
      </c>
      <c r="L96" s="524"/>
      <c r="M96" s="525"/>
      <c r="N96" s="202">
        <f>(N91+N92+N93+N94+N95)/5</f>
        <v>35.25</v>
      </c>
      <c r="O96" s="241"/>
      <c r="P96" s="425"/>
    </row>
    <row r="97" spans="1:18" s="45" customFormat="1" ht="52.5" customHeight="1">
      <c r="A97" s="395">
        <v>11</v>
      </c>
      <c r="B97" s="535" t="s">
        <v>333</v>
      </c>
      <c r="C97" s="221">
        <v>32</v>
      </c>
      <c r="D97" s="221">
        <v>31</v>
      </c>
      <c r="E97" s="222">
        <f>D97/C97*100</f>
        <v>96.875</v>
      </c>
      <c r="F97" s="216" t="s">
        <v>7</v>
      </c>
      <c r="G97" s="217">
        <f>SUM(G98:G101)</f>
        <v>397450.30000000005</v>
      </c>
      <c r="H97" s="217">
        <f>SUM(H98:H101)</f>
        <v>379784</v>
      </c>
      <c r="I97" s="217">
        <f>H97/G97*100</f>
        <v>95.55509204547083</v>
      </c>
      <c r="J97" s="223">
        <f>E97/I97*100</f>
        <v>101.38130572246331</v>
      </c>
      <c r="K97" s="224" t="s">
        <v>103</v>
      </c>
      <c r="L97" s="228">
        <v>100</v>
      </c>
      <c r="M97" s="229">
        <v>100</v>
      </c>
      <c r="N97" s="227">
        <f>M97/L97*100</f>
        <v>100</v>
      </c>
      <c r="O97" s="304">
        <f>N107*J97/100</f>
        <v>98.77417075341307</v>
      </c>
      <c r="P97" s="224" t="s">
        <v>66</v>
      </c>
      <c r="Q97" s="228"/>
      <c r="R97" s="229"/>
    </row>
    <row r="98" spans="1:18" s="45" customFormat="1" ht="157.5" customHeight="1">
      <c r="A98" s="395"/>
      <c r="B98" s="536"/>
      <c r="C98" s="517" t="s">
        <v>334</v>
      </c>
      <c r="D98" s="518"/>
      <c r="E98" s="518"/>
      <c r="F98" s="218" t="s">
        <v>54</v>
      </c>
      <c r="G98" s="219">
        <v>17129.9</v>
      </c>
      <c r="H98" s="219">
        <v>17415.8</v>
      </c>
      <c r="I98" s="217">
        <f>H98/G98*100</f>
        <v>101.66901149452126</v>
      </c>
      <c r="J98" s="100"/>
      <c r="K98" s="225" t="s">
        <v>104</v>
      </c>
      <c r="L98" s="230">
        <v>100</v>
      </c>
      <c r="M98" s="228">
        <v>39.4</v>
      </c>
      <c r="N98" s="227">
        <f aca="true" t="shared" si="6" ref="N98:N106">M98/L98*100</f>
        <v>39.4</v>
      </c>
      <c r="O98" s="99"/>
      <c r="P98" s="225"/>
      <c r="Q98" s="230"/>
      <c r="R98" s="228"/>
    </row>
    <row r="99" spans="1:18" s="45" customFormat="1" ht="110.25">
      <c r="A99" s="395"/>
      <c r="B99" s="536"/>
      <c r="C99" s="519"/>
      <c r="D99" s="518"/>
      <c r="E99" s="518"/>
      <c r="F99" s="218" t="s">
        <v>53</v>
      </c>
      <c r="G99" s="219">
        <v>291596.3</v>
      </c>
      <c r="H99" s="219">
        <v>272287.6</v>
      </c>
      <c r="I99" s="217">
        <f>H99/G99*100</f>
        <v>93.37827674768164</v>
      </c>
      <c r="J99" s="100"/>
      <c r="K99" s="225" t="s">
        <v>105</v>
      </c>
      <c r="L99" s="230">
        <v>100</v>
      </c>
      <c r="M99" s="231">
        <v>100</v>
      </c>
      <c r="N99" s="227">
        <f t="shared" si="6"/>
        <v>100</v>
      </c>
      <c r="O99" s="99"/>
      <c r="P99" s="225"/>
      <c r="Q99" s="230"/>
      <c r="R99" s="231"/>
    </row>
    <row r="100" spans="1:18" s="45" customFormat="1" ht="94.5">
      <c r="A100" s="395"/>
      <c r="B100" s="536"/>
      <c r="C100" s="519"/>
      <c r="D100" s="518"/>
      <c r="E100" s="518"/>
      <c r="F100" s="218" t="s">
        <v>55</v>
      </c>
      <c r="G100" s="219">
        <v>71750.2</v>
      </c>
      <c r="H100" s="219">
        <v>73106.7</v>
      </c>
      <c r="I100" s="217">
        <f>H100/G100*100</f>
        <v>101.89058706456566</v>
      </c>
      <c r="J100" s="100"/>
      <c r="K100" s="225" t="s">
        <v>106</v>
      </c>
      <c r="L100" s="230">
        <v>749</v>
      </c>
      <c r="M100" s="231">
        <v>807</v>
      </c>
      <c r="N100" s="227">
        <f t="shared" si="6"/>
        <v>107.74365821094793</v>
      </c>
      <c r="O100" s="99"/>
      <c r="P100" s="225"/>
      <c r="Q100" s="230"/>
      <c r="R100" s="231"/>
    </row>
    <row r="101" spans="1:18" s="45" customFormat="1" ht="48">
      <c r="A101" s="395"/>
      <c r="B101" s="536"/>
      <c r="C101" s="519"/>
      <c r="D101" s="518"/>
      <c r="E101" s="518"/>
      <c r="F101" s="220" t="s">
        <v>56</v>
      </c>
      <c r="G101" s="219">
        <v>16973.9</v>
      </c>
      <c r="H101" s="219">
        <v>16973.9</v>
      </c>
      <c r="I101" s="217">
        <f>H101/G101*100</f>
        <v>100</v>
      </c>
      <c r="J101" s="101"/>
      <c r="K101" s="225" t="s">
        <v>107</v>
      </c>
      <c r="L101" s="230">
        <v>77</v>
      </c>
      <c r="M101" s="228">
        <v>76.6</v>
      </c>
      <c r="N101" s="227">
        <f t="shared" si="6"/>
        <v>99.48051948051948</v>
      </c>
      <c r="O101" s="99"/>
      <c r="P101" s="225"/>
      <c r="Q101" s="230"/>
      <c r="R101" s="228"/>
    </row>
    <row r="102" spans="1:18" s="45" customFormat="1" ht="141.75">
      <c r="A102" s="395"/>
      <c r="B102" s="536"/>
      <c r="C102" s="519"/>
      <c r="D102" s="518"/>
      <c r="E102" s="518"/>
      <c r="F102" s="543"/>
      <c r="G102" s="543"/>
      <c r="H102" s="543"/>
      <c r="I102" s="543"/>
      <c r="J102" s="544"/>
      <c r="K102" s="225" t="s">
        <v>108</v>
      </c>
      <c r="L102" s="228">
        <v>1.3</v>
      </c>
      <c r="M102" s="228">
        <v>1.3</v>
      </c>
      <c r="N102" s="227">
        <f t="shared" si="6"/>
        <v>100</v>
      </c>
      <c r="O102" s="99"/>
      <c r="P102" s="225"/>
      <c r="Q102" s="228"/>
      <c r="R102" s="228"/>
    </row>
    <row r="103" spans="1:18" s="45" customFormat="1" ht="63">
      <c r="A103" s="395"/>
      <c r="B103" s="536"/>
      <c r="C103" s="519"/>
      <c r="D103" s="518"/>
      <c r="E103" s="518"/>
      <c r="F103" s="543"/>
      <c r="G103" s="543"/>
      <c r="H103" s="543"/>
      <c r="I103" s="543"/>
      <c r="J103" s="544"/>
      <c r="K103" s="225" t="s">
        <v>109</v>
      </c>
      <c r="L103" s="228">
        <v>80</v>
      </c>
      <c r="M103" s="228">
        <v>88.33</v>
      </c>
      <c r="N103" s="227">
        <f t="shared" si="6"/>
        <v>110.41250000000001</v>
      </c>
      <c r="O103" s="99"/>
      <c r="P103" s="225"/>
      <c r="Q103" s="228"/>
      <c r="R103" s="228"/>
    </row>
    <row r="104" spans="1:18" s="45" customFormat="1" ht="267.75">
      <c r="A104" s="395"/>
      <c r="B104" s="536"/>
      <c r="C104" s="519"/>
      <c r="D104" s="518"/>
      <c r="E104" s="518"/>
      <c r="F104" s="543"/>
      <c r="G104" s="543"/>
      <c r="H104" s="543"/>
      <c r="I104" s="543"/>
      <c r="J104" s="544"/>
      <c r="K104" s="225" t="s">
        <v>320</v>
      </c>
      <c r="L104" s="228">
        <v>89</v>
      </c>
      <c r="M104" s="228">
        <v>91</v>
      </c>
      <c r="N104" s="227">
        <f t="shared" si="6"/>
        <v>102.24719101123596</v>
      </c>
      <c r="O104" s="99"/>
      <c r="P104" s="225"/>
      <c r="Q104" s="228"/>
      <c r="R104" s="228"/>
    </row>
    <row r="105" spans="1:18" s="45" customFormat="1" ht="110.25">
      <c r="A105" s="395"/>
      <c r="B105" s="536"/>
      <c r="C105" s="519"/>
      <c r="D105" s="518"/>
      <c r="E105" s="518"/>
      <c r="F105" s="543"/>
      <c r="G105" s="543"/>
      <c r="H105" s="543"/>
      <c r="I105" s="543"/>
      <c r="J105" s="544"/>
      <c r="K105" s="225" t="s">
        <v>321</v>
      </c>
      <c r="L105" s="228">
        <v>55</v>
      </c>
      <c r="M105" s="228">
        <v>63.25</v>
      </c>
      <c r="N105" s="227">
        <f t="shared" si="6"/>
        <v>114.99999999999999</v>
      </c>
      <c r="O105" s="99"/>
      <c r="P105" s="225"/>
      <c r="Q105" s="228"/>
      <c r="R105" s="228"/>
    </row>
    <row r="106" spans="1:18" s="45" customFormat="1" ht="78.75">
      <c r="A106" s="395"/>
      <c r="B106" s="536"/>
      <c r="C106" s="519"/>
      <c r="D106" s="518"/>
      <c r="E106" s="518"/>
      <c r="F106" s="543"/>
      <c r="G106" s="543"/>
      <c r="H106" s="543"/>
      <c r="I106" s="543"/>
      <c r="J106" s="544"/>
      <c r="K106" s="226" t="s">
        <v>110</v>
      </c>
      <c r="L106" s="228">
        <v>100</v>
      </c>
      <c r="M106" s="228">
        <v>100</v>
      </c>
      <c r="N106" s="227">
        <f t="shared" si="6"/>
        <v>100</v>
      </c>
      <c r="O106" s="99"/>
      <c r="P106" s="226"/>
      <c r="Q106" s="228"/>
      <c r="R106" s="228"/>
    </row>
    <row r="107" spans="1:16" s="45" customFormat="1" ht="30.75" customHeight="1">
      <c r="A107" s="395"/>
      <c r="B107" s="536"/>
      <c r="C107" s="519"/>
      <c r="D107" s="518"/>
      <c r="E107" s="518"/>
      <c r="F107" s="543"/>
      <c r="G107" s="543"/>
      <c r="H107" s="543"/>
      <c r="I107" s="543"/>
      <c r="J107" s="544"/>
      <c r="K107" s="514" t="s">
        <v>216</v>
      </c>
      <c r="L107" s="515"/>
      <c r="M107" s="516"/>
      <c r="N107" s="227">
        <f>(N97+N98+N99+N100+N101+N102+N103+N104+N105+N106)/10</f>
        <v>97.42838687027033</v>
      </c>
      <c r="O107" s="99"/>
      <c r="P107" s="99"/>
    </row>
    <row r="108" spans="1:17" s="45" customFormat="1" ht="67.5" customHeight="1">
      <c r="A108" s="537">
        <v>12</v>
      </c>
      <c r="B108" s="508" t="s">
        <v>341</v>
      </c>
      <c r="C108" s="189">
        <v>62</v>
      </c>
      <c r="D108" s="189">
        <v>54</v>
      </c>
      <c r="E108" s="353">
        <f>D108/C108*100</f>
        <v>87.09677419354838</v>
      </c>
      <c r="F108" s="295" t="s">
        <v>7</v>
      </c>
      <c r="G108" s="182">
        <f>G109+G110+G111+G112</f>
        <v>37781.1</v>
      </c>
      <c r="H108" s="182">
        <v>43760.5</v>
      </c>
      <c r="I108" s="182">
        <f>H108/G108*100</f>
        <v>115.82643173438572</v>
      </c>
      <c r="J108" s="182">
        <f>E108/I108*100</f>
        <v>75.19594007115711</v>
      </c>
      <c r="K108" s="354" t="s">
        <v>111</v>
      </c>
      <c r="L108" s="26">
        <v>18</v>
      </c>
      <c r="M108" s="351">
        <v>18</v>
      </c>
      <c r="N108" s="355">
        <f>M108/L108*100</f>
        <v>100</v>
      </c>
      <c r="O108" s="509">
        <f>N130*J108/100</f>
        <v>74.4522899595303</v>
      </c>
      <c r="P108" s="545" t="s">
        <v>66</v>
      </c>
      <c r="Q108" s="494"/>
    </row>
    <row r="109" spans="1:17" s="45" customFormat="1" ht="141.75" customHeight="1">
      <c r="A109" s="451"/>
      <c r="B109" s="508"/>
      <c r="C109" s="510" t="s">
        <v>338</v>
      </c>
      <c r="D109" s="510"/>
      <c r="E109" s="510"/>
      <c r="F109" s="298" t="s">
        <v>54</v>
      </c>
      <c r="G109" s="132">
        <v>1983.5</v>
      </c>
      <c r="H109" s="132">
        <v>1983.5</v>
      </c>
      <c r="I109" s="182">
        <f>H109/G109*100</f>
        <v>100</v>
      </c>
      <c r="J109" s="315">
        <f>E109/I109*100</f>
        <v>0</v>
      </c>
      <c r="K109" s="354" t="s">
        <v>112</v>
      </c>
      <c r="L109" s="26">
        <v>42</v>
      </c>
      <c r="M109" s="351">
        <v>42</v>
      </c>
      <c r="N109" s="355">
        <f aca="true" t="shared" si="7" ref="N109:N129">M109/L109*100</f>
        <v>100</v>
      </c>
      <c r="O109" s="509"/>
      <c r="P109" s="545"/>
      <c r="Q109" s="494"/>
    </row>
    <row r="110" spans="1:17" s="45" customFormat="1" ht="126">
      <c r="A110" s="451"/>
      <c r="B110" s="508"/>
      <c r="C110" s="510"/>
      <c r="D110" s="510"/>
      <c r="E110" s="510"/>
      <c r="F110" s="298" t="s">
        <v>53</v>
      </c>
      <c r="G110" s="132">
        <v>3024.6</v>
      </c>
      <c r="H110" s="132">
        <v>122.5</v>
      </c>
      <c r="I110" s="182">
        <f>H110/G110*100</f>
        <v>4.050122330225484</v>
      </c>
      <c r="J110" s="315">
        <f>E110/I110*100</f>
        <v>0</v>
      </c>
      <c r="K110" s="308" t="s">
        <v>113</v>
      </c>
      <c r="L110" s="356">
        <v>16</v>
      </c>
      <c r="M110" s="351">
        <v>16</v>
      </c>
      <c r="N110" s="355">
        <f t="shared" si="7"/>
        <v>100</v>
      </c>
      <c r="O110" s="509"/>
      <c r="P110" s="545"/>
      <c r="Q110" s="494"/>
    </row>
    <row r="111" spans="1:17" s="45" customFormat="1" ht="173.25">
      <c r="A111" s="451"/>
      <c r="B111" s="508"/>
      <c r="C111" s="510"/>
      <c r="D111" s="510"/>
      <c r="E111" s="510"/>
      <c r="F111" s="298" t="s">
        <v>55</v>
      </c>
      <c r="G111" s="132">
        <v>31558</v>
      </c>
      <c r="H111" s="132">
        <v>39875.5</v>
      </c>
      <c r="I111" s="182">
        <f>H111/G111*100</f>
        <v>126.35623296786869</v>
      </c>
      <c r="J111" s="315">
        <f>E111/I111*100</f>
        <v>0</v>
      </c>
      <c r="K111" s="308" t="s">
        <v>114</v>
      </c>
      <c r="L111" s="309">
        <v>100</v>
      </c>
      <c r="M111" s="310">
        <v>100</v>
      </c>
      <c r="N111" s="355">
        <f>M111/L111*100</f>
        <v>100</v>
      </c>
      <c r="O111" s="509"/>
      <c r="P111" s="545"/>
      <c r="Q111" s="494"/>
    </row>
    <row r="112" spans="1:17" s="45" customFormat="1" ht="82.5" customHeight="1">
      <c r="A112" s="451"/>
      <c r="B112" s="508"/>
      <c r="C112" s="510"/>
      <c r="D112" s="510"/>
      <c r="E112" s="510"/>
      <c r="F112" s="298" t="s">
        <v>56</v>
      </c>
      <c r="G112" s="132">
        <v>1215</v>
      </c>
      <c r="H112" s="132">
        <v>1779</v>
      </c>
      <c r="I112" s="182">
        <f>H112/G112*100</f>
        <v>146.41975308641975</v>
      </c>
      <c r="J112" s="315">
        <f>E112/I112*100</f>
        <v>0</v>
      </c>
      <c r="K112" s="308" t="s">
        <v>115</v>
      </c>
      <c r="L112" s="309">
        <v>1611</v>
      </c>
      <c r="M112" s="310">
        <v>2561</v>
      </c>
      <c r="N112" s="355">
        <f t="shared" si="7"/>
        <v>158.9695841092489</v>
      </c>
      <c r="O112" s="509"/>
      <c r="P112" s="545"/>
      <c r="Q112" s="494"/>
    </row>
    <row r="113" spans="1:17" s="45" customFormat="1" ht="31.5">
      <c r="A113" s="451"/>
      <c r="B113" s="508"/>
      <c r="C113" s="510"/>
      <c r="D113" s="510"/>
      <c r="E113" s="510"/>
      <c r="F113" s="357"/>
      <c r="G113" s="358"/>
      <c r="H113" s="358"/>
      <c r="I113" s="359"/>
      <c r="J113" s="360"/>
      <c r="K113" s="308" t="s">
        <v>116</v>
      </c>
      <c r="L113" s="361">
        <v>166</v>
      </c>
      <c r="M113" s="361">
        <v>190</v>
      </c>
      <c r="N113" s="355">
        <f t="shared" si="7"/>
        <v>114.45783132530121</v>
      </c>
      <c r="O113" s="509"/>
      <c r="P113" s="545"/>
      <c r="Q113" s="494"/>
    </row>
    <row r="114" spans="1:17" s="45" customFormat="1" ht="78.75">
      <c r="A114" s="451"/>
      <c r="B114" s="508"/>
      <c r="C114" s="510"/>
      <c r="D114" s="510"/>
      <c r="E114" s="510"/>
      <c r="F114" s="362"/>
      <c r="G114" s="358"/>
      <c r="H114" s="358"/>
      <c r="I114" s="359"/>
      <c r="J114" s="360"/>
      <c r="K114" s="308" t="s">
        <v>117</v>
      </c>
      <c r="L114" s="361">
        <v>10</v>
      </c>
      <c r="M114" s="361">
        <v>10</v>
      </c>
      <c r="N114" s="355">
        <f t="shared" si="7"/>
        <v>100</v>
      </c>
      <c r="O114" s="509"/>
      <c r="P114" s="545"/>
      <c r="Q114" s="494"/>
    </row>
    <row r="115" spans="1:17" s="45" customFormat="1" ht="31.5">
      <c r="A115" s="451"/>
      <c r="B115" s="508"/>
      <c r="C115" s="510"/>
      <c r="D115" s="510"/>
      <c r="E115" s="510"/>
      <c r="F115" s="362"/>
      <c r="G115" s="358"/>
      <c r="H115" s="358"/>
      <c r="I115" s="359"/>
      <c r="J115" s="360"/>
      <c r="K115" s="308" t="s">
        <v>118</v>
      </c>
      <c r="L115" s="363">
        <v>6</v>
      </c>
      <c r="M115" s="364">
        <v>5.3</v>
      </c>
      <c r="N115" s="355">
        <f t="shared" si="7"/>
        <v>88.33333333333333</v>
      </c>
      <c r="O115" s="509"/>
      <c r="P115" s="545"/>
      <c r="Q115" s="494"/>
    </row>
    <row r="116" spans="1:17" s="45" customFormat="1" ht="31.5">
      <c r="A116" s="451"/>
      <c r="B116" s="508"/>
      <c r="C116" s="510"/>
      <c r="D116" s="510"/>
      <c r="E116" s="510"/>
      <c r="F116" s="365"/>
      <c r="G116" s="365"/>
      <c r="H116" s="365"/>
      <c r="I116" s="365"/>
      <c r="J116" s="365"/>
      <c r="K116" s="308" t="s">
        <v>119</v>
      </c>
      <c r="L116" s="364">
        <v>20</v>
      </c>
      <c r="M116" s="364">
        <v>19</v>
      </c>
      <c r="N116" s="355">
        <f>M116/L116*100</f>
        <v>95</v>
      </c>
      <c r="O116" s="509"/>
      <c r="P116" s="545"/>
      <c r="Q116" s="494"/>
    </row>
    <row r="117" spans="1:17" s="45" customFormat="1" ht="31.5">
      <c r="A117" s="451"/>
      <c r="B117" s="508"/>
      <c r="C117" s="510"/>
      <c r="D117" s="510"/>
      <c r="E117" s="510"/>
      <c r="F117" s="365"/>
      <c r="G117" s="365"/>
      <c r="H117" s="365"/>
      <c r="I117" s="365"/>
      <c r="J117" s="365"/>
      <c r="K117" s="308" t="s">
        <v>120</v>
      </c>
      <c r="L117" s="366">
        <v>20</v>
      </c>
      <c r="M117" s="366">
        <v>20</v>
      </c>
      <c r="N117" s="355">
        <f t="shared" si="7"/>
        <v>100</v>
      </c>
      <c r="O117" s="509"/>
      <c r="P117" s="545"/>
      <c r="Q117" s="494"/>
    </row>
    <row r="118" spans="1:17" s="45" customFormat="1" ht="18.75" customHeight="1">
      <c r="A118" s="451"/>
      <c r="B118" s="508"/>
      <c r="C118" s="510"/>
      <c r="D118" s="510"/>
      <c r="E118" s="510"/>
      <c r="F118" s="365"/>
      <c r="G118" s="365"/>
      <c r="H118" s="365"/>
      <c r="I118" s="365"/>
      <c r="J118" s="365"/>
      <c r="K118" s="308" t="s">
        <v>121</v>
      </c>
      <c r="L118" s="366">
        <v>197</v>
      </c>
      <c r="M118" s="366">
        <v>203</v>
      </c>
      <c r="N118" s="355">
        <f t="shared" si="7"/>
        <v>103.04568527918782</v>
      </c>
      <c r="O118" s="509"/>
      <c r="P118" s="545"/>
      <c r="Q118" s="494"/>
    </row>
    <row r="119" spans="1:17" s="45" customFormat="1" ht="31.5">
      <c r="A119" s="451"/>
      <c r="B119" s="508"/>
      <c r="C119" s="510"/>
      <c r="D119" s="510"/>
      <c r="E119" s="510"/>
      <c r="F119" s="365"/>
      <c r="G119" s="365"/>
      <c r="H119" s="365"/>
      <c r="I119" s="365"/>
      <c r="J119" s="365"/>
      <c r="K119" s="308" t="s">
        <v>122</v>
      </c>
      <c r="L119" s="366">
        <v>84</v>
      </c>
      <c r="M119" s="366">
        <v>83</v>
      </c>
      <c r="N119" s="355">
        <f t="shared" si="7"/>
        <v>98.80952380952381</v>
      </c>
      <c r="O119" s="509"/>
      <c r="P119" s="545"/>
      <c r="Q119" s="494"/>
    </row>
    <row r="120" spans="1:17" s="45" customFormat="1" ht="78.75">
      <c r="A120" s="451"/>
      <c r="B120" s="508"/>
      <c r="C120" s="510"/>
      <c r="D120" s="510"/>
      <c r="E120" s="510"/>
      <c r="F120" s="365"/>
      <c r="G120" s="365"/>
      <c r="H120" s="365"/>
      <c r="I120" s="365"/>
      <c r="J120" s="365"/>
      <c r="K120" s="308" t="s">
        <v>123</v>
      </c>
      <c r="L120" s="367">
        <v>90</v>
      </c>
      <c r="M120" s="367">
        <v>80</v>
      </c>
      <c r="N120" s="355">
        <f t="shared" si="7"/>
        <v>88.88888888888889</v>
      </c>
      <c r="O120" s="509"/>
      <c r="P120" s="545"/>
      <c r="Q120" s="494"/>
    </row>
    <row r="121" spans="1:17" s="45" customFormat="1" ht="47.25">
      <c r="A121" s="451"/>
      <c r="B121" s="508"/>
      <c r="C121" s="510"/>
      <c r="D121" s="510"/>
      <c r="E121" s="510"/>
      <c r="F121" s="365"/>
      <c r="G121" s="365"/>
      <c r="H121" s="365"/>
      <c r="I121" s="365"/>
      <c r="J121" s="365"/>
      <c r="K121" s="308" t="s">
        <v>124</v>
      </c>
      <c r="L121" s="367">
        <v>22</v>
      </c>
      <c r="M121" s="367">
        <v>22</v>
      </c>
      <c r="N121" s="355">
        <f t="shared" si="7"/>
        <v>100</v>
      </c>
      <c r="O121" s="509"/>
      <c r="P121" s="545"/>
      <c r="Q121" s="494"/>
    </row>
    <row r="122" spans="1:17" s="45" customFormat="1" ht="18.75" customHeight="1">
      <c r="A122" s="451"/>
      <c r="B122" s="508"/>
      <c r="C122" s="510"/>
      <c r="D122" s="510"/>
      <c r="E122" s="510"/>
      <c r="F122" s="365"/>
      <c r="G122" s="365"/>
      <c r="H122" s="365"/>
      <c r="I122" s="365"/>
      <c r="J122" s="365"/>
      <c r="K122" s="368" t="s">
        <v>125</v>
      </c>
      <c r="L122" s="366">
        <v>530.9</v>
      </c>
      <c r="M122" s="366">
        <v>531</v>
      </c>
      <c r="N122" s="355">
        <f t="shared" si="7"/>
        <v>100.01883593897156</v>
      </c>
      <c r="O122" s="509"/>
      <c r="P122" s="545"/>
      <c r="Q122" s="494"/>
    </row>
    <row r="123" spans="1:17" s="45" customFormat="1" ht="18.75" customHeight="1">
      <c r="A123" s="451"/>
      <c r="B123" s="508"/>
      <c r="C123" s="510"/>
      <c r="D123" s="510"/>
      <c r="E123" s="510"/>
      <c r="F123" s="365"/>
      <c r="G123" s="365"/>
      <c r="H123" s="365"/>
      <c r="I123" s="365"/>
      <c r="J123" s="365"/>
      <c r="K123" s="369" t="s">
        <v>126</v>
      </c>
      <c r="L123" s="367">
        <v>118.4</v>
      </c>
      <c r="M123" s="367">
        <v>119.1</v>
      </c>
      <c r="N123" s="355">
        <f t="shared" si="7"/>
        <v>100.59121621621621</v>
      </c>
      <c r="O123" s="509"/>
      <c r="P123" s="545"/>
      <c r="Q123" s="494"/>
    </row>
    <row r="124" spans="1:17" s="45" customFormat="1" ht="18.75" customHeight="1">
      <c r="A124" s="451"/>
      <c r="B124" s="508"/>
      <c r="C124" s="510"/>
      <c r="D124" s="510"/>
      <c r="E124" s="510"/>
      <c r="F124" s="365"/>
      <c r="G124" s="365"/>
      <c r="H124" s="365"/>
      <c r="I124" s="365"/>
      <c r="J124" s="365"/>
      <c r="K124" s="370" t="s">
        <v>208</v>
      </c>
      <c r="L124" s="366">
        <v>20</v>
      </c>
      <c r="M124" s="366">
        <v>20</v>
      </c>
      <c r="N124" s="355">
        <f t="shared" si="7"/>
        <v>100</v>
      </c>
      <c r="O124" s="509"/>
      <c r="P124" s="545"/>
      <c r="Q124" s="494"/>
    </row>
    <row r="125" spans="1:17" s="45" customFormat="1" ht="45" customHeight="1">
      <c r="A125" s="451"/>
      <c r="B125" s="508"/>
      <c r="C125" s="510"/>
      <c r="D125" s="510"/>
      <c r="E125" s="510"/>
      <c r="F125" s="365"/>
      <c r="G125" s="365"/>
      <c r="H125" s="365"/>
      <c r="I125" s="365"/>
      <c r="J125" s="365"/>
      <c r="K125" s="280" t="s">
        <v>209</v>
      </c>
      <c r="L125" s="366">
        <v>40</v>
      </c>
      <c r="M125" s="366">
        <v>30</v>
      </c>
      <c r="N125" s="355">
        <f t="shared" si="7"/>
        <v>75</v>
      </c>
      <c r="O125" s="509"/>
      <c r="P125" s="545"/>
      <c r="Q125" s="494"/>
    </row>
    <row r="126" spans="1:17" s="45" customFormat="1" ht="45" customHeight="1">
      <c r="A126" s="451"/>
      <c r="B126" s="508"/>
      <c r="C126" s="510"/>
      <c r="D126" s="510"/>
      <c r="E126" s="510"/>
      <c r="F126" s="365"/>
      <c r="G126" s="365"/>
      <c r="H126" s="365"/>
      <c r="I126" s="365"/>
      <c r="J126" s="365"/>
      <c r="K126" s="280" t="s">
        <v>210</v>
      </c>
      <c r="L126" s="366">
        <v>9</v>
      </c>
      <c r="M126" s="366">
        <v>6</v>
      </c>
      <c r="N126" s="355">
        <f t="shared" si="7"/>
        <v>66.66666666666666</v>
      </c>
      <c r="O126" s="509"/>
      <c r="P126" s="545"/>
      <c r="Q126" s="494"/>
    </row>
    <row r="127" spans="1:17" s="45" customFormat="1" ht="18.75" customHeight="1">
      <c r="A127" s="451"/>
      <c r="B127" s="508"/>
      <c r="C127" s="510"/>
      <c r="D127" s="510"/>
      <c r="E127" s="510"/>
      <c r="F127" s="365"/>
      <c r="G127" s="365"/>
      <c r="H127" s="365"/>
      <c r="I127" s="365"/>
      <c r="J127" s="365"/>
      <c r="K127" s="289" t="s">
        <v>211</v>
      </c>
      <c r="L127" s="366">
        <v>20</v>
      </c>
      <c r="M127" s="366">
        <v>20</v>
      </c>
      <c r="N127" s="355">
        <f t="shared" si="7"/>
        <v>100</v>
      </c>
      <c r="O127" s="509"/>
      <c r="P127" s="545"/>
      <c r="Q127" s="494"/>
    </row>
    <row r="128" spans="1:17" s="45" customFormat="1" ht="18.75" customHeight="1">
      <c r="A128" s="451"/>
      <c r="B128" s="508"/>
      <c r="C128" s="510"/>
      <c r="D128" s="510"/>
      <c r="E128" s="510"/>
      <c r="F128" s="365"/>
      <c r="G128" s="365"/>
      <c r="H128" s="365"/>
      <c r="I128" s="365"/>
      <c r="J128" s="365"/>
      <c r="K128" s="371" t="s">
        <v>212</v>
      </c>
      <c r="L128" s="366">
        <v>26</v>
      </c>
      <c r="M128" s="366">
        <v>23</v>
      </c>
      <c r="N128" s="355">
        <f t="shared" si="7"/>
        <v>88.46153846153845</v>
      </c>
      <c r="O128" s="509"/>
      <c r="P128" s="545"/>
      <c r="Q128" s="494"/>
    </row>
    <row r="129" spans="1:17" s="45" customFormat="1" ht="85.5" customHeight="1">
      <c r="A129" s="451"/>
      <c r="B129" s="508"/>
      <c r="C129" s="510"/>
      <c r="D129" s="510"/>
      <c r="E129" s="510"/>
      <c r="F129" s="365"/>
      <c r="G129" s="365"/>
      <c r="H129" s="365"/>
      <c r="I129" s="365"/>
      <c r="J129" s="365"/>
      <c r="K129" s="372" t="s">
        <v>213</v>
      </c>
      <c r="L129" s="373">
        <v>30</v>
      </c>
      <c r="M129" s="373">
        <v>30</v>
      </c>
      <c r="N129" s="374">
        <f t="shared" si="7"/>
        <v>100</v>
      </c>
      <c r="O129" s="509"/>
      <c r="P129" s="545"/>
      <c r="Q129" s="494"/>
    </row>
    <row r="130" spans="1:17" s="45" customFormat="1" ht="85.5" customHeight="1">
      <c r="A130" s="451"/>
      <c r="B130" s="508"/>
      <c r="C130" s="510"/>
      <c r="D130" s="510"/>
      <c r="E130" s="510"/>
      <c r="F130" s="365"/>
      <c r="G130" s="365"/>
      <c r="H130" s="365"/>
      <c r="I130" s="365"/>
      <c r="J130" s="365"/>
      <c r="K130" s="452" t="s">
        <v>51</v>
      </c>
      <c r="L130" s="452"/>
      <c r="M130" s="452"/>
      <c r="N130" s="375">
        <f>(N108+N109+N110+N111+N112+N113+N114+N115+N116+N117+N118+N119+N120+N121+N122+N123+N124+N125+N126+N127+N128+N129)/22</f>
        <v>99.01105018313078</v>
      </c>
      <c r="O130" s="509"/>
      <c r="P130" s="545"/>
      <c r="Q130" s="494"/>
    </row>
    <row r="131" spans="1:16" s="45" customFormat="1" ht="94.5">
      <c r="A131" s="451">
        <v>13</v>
      </c>
      <c r="B131" s="453" t="s">
        <v>328</v>
      </c>
      <c r="C131" s="189">
        <v>41</v>
      </c>
      <c r="D131" s="189">
        <v>41</v>
      </c>
      <c r="E131" s="189">
        <f>D131/C131*100</f>
        <v>100</v>
      </c>
      <c r="F131" s="148" t="s">
        <v>7</v>
      </c>
      <c r="G131" s="182">
        <f>G134+G135</f>
        <v>290.6</v>
      </c>
      <c r="H131" s="182">
        <f>H134+H135</f>
        <v>160.2</v>
      </c>
      <c r="I131" s="182">
        <f>H131/G131*100</f>
        <v>55.12732278045422</v>
      </c>
      <c r="J131" s="184">
        <f>E131/I131*100</f>
        <v>181.3982521847691</v>
      </c>
      <c r="K131" s="308" t="s">
        <v>127</v>
      </c>
      <c r="L131" s="26">
        <v>51.9</v>
      </c>
      <c r="M131" s="351">
        <v>51.9</v>
      </c>
      <c r="N131" s="306">
        <f>M131/L131*100</f>
        <v>100</v>
      </c>
      <c r="O131" s="456">
        <f>N136*J131/100</f>
        <v>184.25221500563075</v>
      </c>
      <c r="P131" s="505" t="s">
        <v>128</v>
      </c>
    </row>
    <row r="132" spans="1:16" s="45" customFormat="1" ht="63" customHeight="1">
      <c r="A132" s="451"/>
      <c r="B132" s="454"/>
      <c r="C132" s="380" t="s">
        <v>329</v>
      </c>
      <c r="D132" s="381"/>
      <c r="E132" s="382"/>
      <c r="F132" s="131" t="s">
        <v>54</v>
      </c>
      <c r="G132" s="307"/>
      <c r="H132" s="307"/>
      <c r="I132" s="182"/>
      <c r="J132" s="184"/>
      <c r="K132" s="308" t="s">
        <v>129</v>
      </c>
      <c r="L132" s="26">
        <v>89.5</v>
      </c>
      <c r="M132" s="26">
        <v>89.5</v>
      </c>
      <c r="N132" s="376">
        <f>M132/L132*100</f>
        <v>100</v>
      </c>
      <c r="O132" s="457"/>
      <c r="P132" s="506"/>
    </row>
    <row r="133" spans="1:16" s="45" customFormat="1" ht="110.25">
      <c r="A133" s="451"/>
      <c r="B133" s="454"/>
      <c r="C133" s="383"/>
      <c r="D133" s="384"/>
      <c r="E133" s="385"/>
      <c r="F133" s="131" t="s">
        <v>53</v>
      </c>
      <c r="G133" s="307">
        <v>0</v>
      </c>
      <c r="H133" s="307">
        <v>0</v>
      </c>
      <c r="I133" s="182">
        <v>0</v>
      </c>
      <c r="J133" s="184">
        <v>0</v>
      </c>
      <c r="K133" s="308" t="s">
        <v>130</v>
      </c>
      <c r="L133" s="26">
        <v>64.4</v>
      </c>
      <c r="M133" s="351">
        <v>68.5</v>
      </c>
      <c r="N133" s="306">
        <f>M133/L133*100</f>
        <v>106.36645962732918</v>
      </c>
      <c r="O133" s="457"/>
      <c r="P133" s="506"/>
    </row>
    <row r="134" spans="1:16" s="45" customFormat="1" ht="63">
      <c r="A134" s="451"/>
      <c r="B134" s="454"/>
      <c r="C134" s="383"/>
      <c r="D134" s="384"/>
      <c r="E134" s="385"/>
      <c r="F134" s="131" t="s">
        <v>55</v>
      </c>
      <c r="G134" s="307">
        <v>210.6</v>
      </c>
      <c r="H134" s="307">
        <v>70.2</v>
      </c>
      <c r="I134" s="182">
        <f>H134/G134*100</f>
        <v>33.333333333333336</v>
      </c>
      <c r="J134" s="184">
        <f>E134/I134*100</f>
        <v>0</v>
      </c>
      <c r="K134" s="308" t="s">
        <v>131</v>
      </c>
      <c r="L134" s="26">
        <v>136.6</v>
      </c>
      <c r="M134" s="351">
        <v>136.5</v>
      </c>
      <c r="N134" s="306">
        <f>M134/L134*100</f>
        <v>99.9267935578331</v>
      </c>
      <c r="O134" s="457"/>
      <c r="P134" s="506"/>
    </row>
    <row r="135" spans="1:16" s="45" customFormat="1" ht="48">
      <c r="A135" s="451"/>
      <c r="B135" s="454"/>
      <c r="C135" s="383"/>
      <c r="D135" s="384"/>
      <c r="E135" s="385"/>
      <c r="F135" s="185" t="s">
        <v>56</v>
      </c>
      <c r="G135" s="307">
        <v>80</v>
      </c>
      <c r="H135" s="307">
        <v>90</v>
      </c>
      <c r="I135" s="182">
        <f>H135/G135*100</f>
        <v>112.5</v>
      </c>
      <c r="J135" s="184">
        <f>E135/I135*100</f>
        <v>0</v>
      </c>
      <c r="K135" s="308"/>
      <c r="L135" s="309"/>
      <c r="M135" s="310"/>
      <c r="N135" s="311"/>
      <c r="O135" s="457"/>
      <c r="P135" s="506"/>
    </row>
    <row r="136" spans="1:16" s="45" customFormat="1" ht="19.5" customHeight="1" thickBot="1">
      <c r="A136" s="451"/>
      <c r="B136" s="455"/>
      <c r="C136" s="386"/>
      <c r="D136" s="387"/>
      <c r="E136" s="388"/>
      <c r="F136" s="312"/>
      <c r="G136" s="313">
        <v>0</v>
      </c>
      <c r="H136" s="313"/>
      <c r="I136" s="313"/>
      <c r="J136" s="314"/>
      <c r="K136" s="520" t="s">
        <v>51</v>
      </c>
      <c r="L136" s="521"/>
      <c r="M136" s="522"/>
      <c r="N136" s="284">
        <f>(N131+N132+N133+N134)/4</f>
        <v>101.57331329629056</v>
      </c>
      <c r="O136" s="458"/>
      <c r="P136" s="507"/>
    </row>
    <row r="137" spans="1:16" s="45" customFormat="1" ht="60.75" customHeight="1">
      <c r="A137" s="451">
        <v>14</v>
      </c>
      <c r="B137" s="420" t="s">
        <v>132</v>
      </c>
      <c r="C137" s="189">
        <v>6</v>
      </c>
      <c r="D137" s="189">
        <v>6</v>
      </c>
      <c r="E137" s="189">
        <f>D137/C137*100</f>
        <v>100</v>
      </c>
      <c r="F137" s="148" t="s">
        <v>7</v>
      </c>
      <c r="G137" s="182">
        <f>G138+G140+G141</f>
        <v>2972</v>
      </c>
      <c r="H137" s="182">
        <f>H138+H140+H141</f>
        <v>2972</v>
      </c>
      <c r="I137" s="182">
        <f>H137/G137*100</f>
        <v>100</v>
      </c>
      <c r="J137" s="184">
        <f>E137/I137*100</f>
        <v>100</v>
      </c>
      <c r="K137" s="305" t="s">
        <v>133</v>
      </c>
      <c r="L137" s="26">
        <v>1</v>
      </c>
      <c r="M137" s="286">
        <v>1</v>
      </c>
      <c r="N137" s="306">
        <f>M137/L137*100</f>
        <v>100</v>
      </c>
      <c r="O137" s="401">
        <f>N142*J137/100</f>
        <v>70.38205128205128</v>
      </c>
      <c r="P137" s="505" t="s">
        <v>66</v>
      </c>
    </row>
    <row r="138" spans="1:16" s="45" customFormat="1" ht="94.5" customHeight="1">
      <c r="A138" s="451"/>
      <c r="B138" s="421"/>
      <c r="C138" s="380" t="s">
        <v>335</v>
      </c>
      <c r="D138" s="381"/>
      <c r="E138" s="382"/>
      <c r="F138" s="131" t="s">
        <v>54</v>
      </c>
      <c r="G138" s="307">
        <v>1029.8</v>
      </c>
      <c r="H138" s="307">
        <v>1029.8</v>
      </c>
      <c r="I138" s="182">
        <f>H138/G138*100</f>
        <v>100</v>
      </c>
      <c r="J138" s="184">
        <f>E138/I138*100</f>
        <v>0</v>
      </c>
      <c r="K138" s="308" t="s">
        <v>134</v>
      </c>
      <c r="L138" s="26">
        <v>13</v>
      </c>
      <c r="M138" s="26">
        <v>1.449</v>
      </c>
      <c r="N138" s="306">
        <f>M138/L138*100</f>
        <v>11.146153846153847</v>
      </c>
      <c r="O138" s="402"/>
      <c r="P138" s="506"/>
    </row>
    <row r="139" spans="1:16" s="45" customFormat="1" ht="63">
      <c r="A139" s="451"/>
      <c r="B139" s="421"/>
      <c r="C139" s="383"/>
      <c r="D139" s="384"/>
      <c r="E139" s="385"/>
      <c r="F139" s="131" t="s">
        <v>53</v>
      </c>
      <c r="G139" s="307"/>
      <c r="H139" s="307"/>
      <c r="I139" s="182" t="e">
        <f>H139/G139*100</f>
        <v>#DIV/0!</v>
      </c>
      <c r="J139" s="184" t="e">
        <f>E139/I139*100</f>
        <v>#DIV/0!</v>
      </c>
      <c r="K139" s="308" t="s">
        <v>135</v>
      </c>
      <c r="L139" s="26">
        <v>100</v>
      </c>
      <c r="M139" s="286">
        <v>100</v>
      </c>
      <c r="N139" s="306">
        <v>100</v>
      </c>
      <c r="O139" s="402"/>
      <c r="P139" s="506"/>
    </row>
    <row r="140" spans="1:16" s="45" customFormat="1" ht="43.5">
      <c r="A140" s="451"/>
      <c r="B140" s="421"/>
      <c r="C140" s="383"/>
      <c r="D140" s="384"/>
      <c r="E140" s="385"/>
      <c r="F140" s="131" t="s">
        <v>55</v>
      </c>
      <c r="G140" s="307">
        <v>10.4</v>
      </c>
      <c r="H140" s="307">
        <v>10.4</v>
      </c>
      <c r="I140" s="182">
        <f>H140/G140*100</f>
        <v>100</v>
      </c>
      <c r="J140" s="184">
        <f>E140/I140*100</f>
        <v>0</v>
      </c>
      <c r="K140" s="308"/>
      <c r="L140" s="309"/>
      <c r="M140" s="310"/>
      <c r="N140" s="311"/>
      <c r="O140" s="402"/>
      <c r="P140" s="506"/>
    </row>
    <row r="141" spans="1:16" s="45" customFormat="1" ht="48">
      <c r="A141" s="451"/>
      <c r="B141" s="421"/>
      <c r="C141" s="383"/>
      <c r="D141" s="384"/>
      <c r="E141" s="385"/>
      <c r="F141" s="185" t="s">
        <v>56</v>
      </c>
      <c r="G141" s="307">
        <v>1931.8</v>
      </c>
      <c r="H141" s="307">
        <v>1931.8</v>
      </c>
      <c r="I141" s="182">
        <f>H141/G141*100</f>
        <v>100</v>
      </c>
      <c r="J141" s="184">
        <f>E141/I141*100</f>
        <v>0</v>
      </c>
      <c r="K141" s="308"/>
      <c r="L141" s="309"/>
      <c r="M141" s="310"/>
      <c r="N141" s="311"/>
      <c r="O141" s="402"/>
      <c r="P141" s="506"/>
    </row>
    <row r="142" spans="1:16" s="45" customFormat="1" ht="19.5" customHeight="1" thickBot="1">
      <c r="A142" s="451"/>
      <c r="B142" s="526"/>
      <c r="C142" s="386"/>
      <c r="D142" s="387"/>
      <c r="E142" s="388"/>
      <c r="F142" s="312"/>
      <c r="G142" s="313"/>
      <c r="H142" s="313"/>
      <c r="I142" s="313"/>
      <c r="J142" s="314"/>
      <c r="K142" s="520" t="s">
        <v>51</v>
      </c>
      <c r="L142" s="521"/>
      <c r="M142" s="522"/>
      <c r="N142" s="284">
        <f>(N137+N138+N139)/3</f>
        <v>70.38205128205128</v>
      </c>
      <c r="O142" s="403"/>
      <c r="P142" s="507"/>
    </row>
    <row r="143" spans="1:18" s="45" customFormat="1" ht="79.5" customHeight="1">
      <c r="A143" s="393">
        <v>15</v>
      </c>
      <c r="B143" s="482" t="s">
        <v>342</v>
      </c>
      <c r="C143" s="189">
        <v>47</v>
      </c>
      <c r="D143" s="189">
        <v>42</v>
      </c>
      <c r="E143" s="189">
        <f>D143/C143*100</f>
        <v>89.36170212765957</v>
      </c>
      <c r="F143" s="148" t="s">
        <v>7</v>
      </c>
      <c r="G143" s="182">
        <f>G144+G145+G146+G147</f>
        <v>150.6</v>
      </c>
      <c r="H143" s="182">
        <f>H144+H145+H146+H147</f>
        <v>56.6</v>
      </c>
      <c r="I143" s="182">
        <f>H143/G143*100</f>
        <v>37.58300132802125</v>
      </c>
      <c r="J143" s="279">
        <f>E143/I143*100</f>
        <v>237.77159612059245</v>
      </c>
      <c r="K143" s="280" t="s">
        <v>136</v>
      </c>
      <c r="L143" s="26">
        <v>70</v>
      </c>
      <c r="M143" s="26">
        <v>70</v>
      </c>
      <c r="N143" s="258">
        <f>M143/L143*100</f>
        <v>100</v>
      </c>
      <c r="O143" s="401">
        <f>N148*J143/100</f>
        <v>254.7552815577776</v>
      </c>
      <c r="P143" s="446" t="s">
        <v>128</v>
      </c>
      <c r="Q143" s="46"/>
      <c r="R143" s="46"/>
    </row>
    <row r="144" spans="1:18" s="45" customFormat="1" ht="63" customHeight="1">
      <c r="A144" s="393"/>
      <c r="B144" s="483"/>
      <c r="C144" s="380" t="s">
        <v>259</v>
      </c>
      <c r="D144" s="381"/>
      <c r="E144" s="382"/>
      <c r="F144" s="131" t="s">
        <v>54</v>
      </c>
      <c r="G144" s="132"/>
      <c r="H144" s="132"/>
      <c r="I144" s="182">
        <v>0</v>
      </c>
      <c r="J144" s="184">
        <v>0</v>
      </c>
      <c r="K144" s="261" t="s">
        <v>137</v>
      </c>
      <c r="L144" s="26">
        <v>11</v>
      </c>
      <c r="M144" s="26">
        <v>11</v>
      </c>
      <c r="N144" s="258">
        <f>M144/L144*100</f>
        <v>100</v>
      </c>
      <c r="O144" s="402"/>
      <c r="P144" s="447"/>
      <c r="Q144" s="46"/>
      <c r="R144" s="46"/>
    </row>
    <row r="145" spans="1:18" s="45" customFormat="1" ht="126">
      <c r="A145" s="393"/>
      <c r="B145" s="483"/>
      <c r="C145" s="383"/>
      <c r="D145" s="384"/>
      <c r="E145" s="385"/>
      <c r="F145" s="131" t="s">
        <v>53</v>
      </c>
      <c r="G145" s="132"/>
      <c r="H145" s="132"/>
      <c r="I145" s="182" t="e">
        <f>H145/G145*100</f>
        <v>#DIV/0!</v>
      </c>
      <c r="J145" s="184" t="e">
        <f>E145/I145*100</f>
        <v>#DIV/0!</v>
      </c>
      <c r="K145" s="261" t="s">
        <v>138</v>
      </c>
      <c r="L145" s="26">
        <v>42</v>
      </c>
      <c r="M145" s="26">
        <v>54</v>
      </c>
      <c r="N145" s="258">
        <f>M145/L145*100</f>
        <v>128.57142857142858</v>
      </c>
      <c r="O145" s="402"/>
      <c r="P145" s="447"/>
      <c r="Q145" s="46"/>
      <c r="R145" s="46"/>
    </row>
    <row r="146" spans="1:18" s="45" customFormat="1" ht="78.75">
      <c r="A146" s="393"/>
      <c r="B146" s="483"/>
      <c r="C146" s="383"/>
      <c r="D146" s="384"/>
      <c r="E146" s="385"/>
      <c r="F146" s="131" t="s">
        <v>55</v>
      </c>
      <c r="G146" s="132">
        <v>91.6</v>
      </c>
      <c r="H146" s="132">
        <v>39.6</v>
      </c>
      <c r="I146" s="182">
        <f>H146/G146*100</f>
        <v>43.23144104803494</v>
      </c>
      <c r="J146" s="184">
        <f>E146/I146*100</f>
        <v>0</v>
      </c>
      <c r="K146" s="261" t="s">
        <v>139</v>
      </c>
      <c r="L146" s="26">
        <v>205</v>
      </c>
      <c r="M146" s="26">
        <v>205</v>
      </c>
      <c r="N146" s="258">
        <f>M146/L146*100</f>
        <v>100</v>
      </c>
      <c r="O146" s="402"/>
      <c r="P146" s="447"/>
      <c r="Q146" s="46"/>
      <c r="R146" s="46"/>
    </row>
    <row r="147" spans="1:18" s="45" customFormat="1" ht="48">
      <c r="A147" s="393"/>
      <c r="B147" s="483"/>
      <c r="C147" s="383"/>
      <c r="D147" s="384"/>
      <c r="E147" s="385"/>
      <c r="F147" s="185" t="s">
        <v>56</v>
      </c>
      <c r="G147" s="132">
        <v>59</v>
      </c>
      <c r="H147" s="132">
        <v>17</v>
      </c>
      <c r="I147" s="182">
        <f>H147/G147*100</f>
        <v>28.8135593220339</v>
      </c>
      <c r="J147" s="184">
        <f>E147/I147*100</f>
        <v>0</v>
      </c>
      <c r="K147" s="261"/>
      <c r="L147" s="26"/>
      <c r="M147" s="26"/>
      <c r="N147" s="258"/>
      <c r="O147" s="402"/>
      <c r="P147" s="447"/>
      <c r="Q147" s="46"/>
      <c r="R147" s="46"/>
    </row>
    <row r="148" spans="1:18" s="45" customFormat="1" ht="19.5" customHeight="1" thickBot="1">
      <c r="A148" s="393"/>
      <c r="B148" s="484"/>
      <c r="C148" s="386"/>
      <c r="D148" s="387"/>
      <c r="E148" s="388"/>
      <c r="F148" s="281"/>
      <c r="G148" s="282"/>
      <c r="H148" s="282"/>
      <c r="I148" s="282"/>
      <c r="J148" s="283"/>
      <c r="K148" s="553" t="s">
        <v>51</v>
      </c>
      <c r="L148" s="554"/>
      <c r="M148" s="555"/>
      <c r="N148" s="284">
        <f>(N143+N144+N145+N146)/4</f>
        <v>107.14285714285714</v>
      </c>
      <c r="O148" s="403"/>
      <c r="P148" s="448"/>
      <c r="Q148" s="46"/>
      <c r="R148" s="46"/>
    </row>
    <row r="149" spans="1:16" s="45" customFormat="1" ht="157.5">
      <c r="A149" s="393">
        <v>16</v>
      </c>
      <c r="B149" s="420" t="s">
        <v>140</v>
      </c>
      <c r="C149" s="151">
        <v>12</v>
      </c>
      <c r="D149" s="151">
        <v>11</v>
      </c>
      <c r="E149" s="151">
        <f>D149/C149*100</f>
        <v>91.66666666666666</v>
      </c>
      <c r="F149" s="153" t="s">
        <v>7</v>
      </c>
      <c r="G149" s="59">
        <v>37960.93</v>
      </c>
      <c r="H149" s="59">
        <v>37943.62</v>
      </c>
      <c r="I149" s="59">
        <f>H149/G149*100</f>
        <v>99.95440048491963</v>
      </c>
      <c r="J149" s="244">
        <f>E149/I149*100</f>
        <v>91.70848529124702</v>
      </c>
      <c r="K149" s="208" t="s">
        <v>141</v>
      </c>
      <c r="L149" s="121">
        <v>64.5</v>
      </c>
      <c r="M149" s="309">
        <v>60.9</v>
      </c>
      <c r="N149" s="324">
        <f>M149/L149*100</f>
        <v>94.41860465116278</v>
      </c>
      <c r="O149" s="449">
        <f>N153*J149/100</f>
        <v>91.58839980578314</v>
      </c>
      <c r="P149" s="562" t="s">
        <v>66</v>
      </c>
    </row>
    <row r="150" spans="1:16" s="45" customFormat="1" ht="157.5" customHeight="1">
      <c r="A150" s="393"/>
      <c r="B150" s="421"/>
      <c r="C150" s="411" t="s">
        <v>336</v>
      </c>
      <c r="D150" s="412"/>
      <c r="E150" s="413"/>
      <c r="F150" s="154" t="s">
        <v>54</v>
      </c>
      <c r="G150" s="325">
        <v>0</v>
      </c>
      <c r="H150" s="325">
        <v>0</v>
      </c>
      <c r="I150" s="325">
        <v>0</v>
      </c>
      <c r="J150" s="325">
        <v>0</v>
      </c>
      <c r="K150" s="210" t="s">
        <v>142</v>
      </c>
      <c r="L150" s="121">
        <v>9.2</v>
      </c>
      <c r="M150" s="326">
        <v>8</v>
      </c>
      <c r="N150" s="324">
        <f>L150/M150*100</f>
        <v>114.99999999999999</v>
      </c>
      <c r="O150" s="450"/>
      <c r="P150" s="563"/>
    </row>
    <row r="151" spans="1:16" s="45" customFormat="1" ht="63">
      <c r="A151" s="393"/>
      <c r="B151" s="421"/>
      <c r="C151" s="414"/>
      <c r="D151" s="415"/>
      <c r="E151" s="416"/>
      <c r="F151" s="154" t="s">
        <v>53</v>
      </c>
      <c r="G151" s="325">
        <v>0</v>
      </c>
      <c r="H151" s="325">
        <v>0</v>
      </c>
      <c r="I151" s="325">
        <v>0</v>
      </c>
      <c r="J151" s="325">
        <v>0</v>
      </c>
      <c r="K151" s="210" t="s">
        <v>143</v>
      </c>
      <c r="L151" s="121">
        <v>90.5</v>
      </c>
      <c r="M151" s="326">
        <v>85.2</v>
      </c>
      <c r="N151" s="324">
        <f>M151/L151*100</f>
        <v>94.14364640883979</v>
      </c>
      <c r="O151" s="450"/>
      <c r="P151" s="563"/>
    </row>
    <row r="152" spans="1:16" s="45" customFormat="1" ht="63">
      <c r="A152" s="393"/>
      <c r="B152" s="421"/>
      <c r="C152" s="414"/>
      <c r="D152" s="415"/>
      <c r="E152" s="416"/>
      <c r="F152" s="154" t="s">
        <v>55</v>
      </c>
      <c r="G152" s="325">
        <v>0</v>
      </c>
      <c r="H152" s="325">
        <v>0</v>
      </c>
      <c r="I152" s="325">
        <v>0</v>
      </c>
      <c r="J152" s="325">
        <v>0</v>
      </c>
      <c r="K152" s="210" t="s">
        <v>144</v>
      </c>
      <c r="L152" s="121">
        <v>93</v>
      </c>
      <c r="M152" s="326">
        <v>89.2</v>
      </c>
      <c r="N152" s="324">
        <f>M152/L152*100</f>
        <v>95.91397849462366</v>
      </c>
      <c r="O152" s="450"/>
      <c r="P152" s="563"/>
    </row>
    <row r="153" spans="1:16" s="45" customFormat="1" ht="48">
      <c r="A153" s="394"/>
      <c r="B153" s="421"/>
      <c r="C153" s="414"/>
      <c r="D153" s="415"/>
      <c r="E153" s="416"/>
      <c r="F153" s="155" t="s">
        <v>56</v>
      </c>
      <c r="G153" s="325">
        <v>37960.93</v>
      </c>
      <c r="H153" s="325">
        <v>37943.62</v>
      </c>
      <c r="I153" s="59">
        <f>H153/G153*100</f>
        <v>99.95440048491963</v>
      </c>
      <c r="J153" s="203">
        <v>98.72</v>
      </c>
      <c r="K153" s="327" t="s">
        <v>51</v>
      </c>
      <c r="L153" s="156"/>
      <c r="M153" s="326"/>
      <c r="N153" s="328">
        <f>(N149+N150+N151+N152)/4</f>
        <v>99.86905738865656</v>
      </c>
      <c r="O153" s="450"/>
      <c r="P153" s="563"/>
    </row>
    <row r="154" spans="1:16" s="45" customFormat="1" ht="53.25" customHeight="1">
      <c r="A154" s="392">
        <v>17</v>
      </c>
      <c r="B154" s="482" t="s">
        <v>289</v>
      </c>
      <c r="C154" s="189">
        <v>12</v>
      </c>
      <c r="D154" s="189">
        <v>11</v>
      </c>
      <c r="E154" s="189">
        <f>D154/C154*100</f>
        <v>91.66666666666666</v>
      </c>
      <c r="F154" s="148" t="s">
        <v>7</v>
      </c>
      <c r="G154" s="182">
        <f>G157</f>
        <v>1335</v>
      </c>
      <c r="H154" s="182">
        <f>H157</f>
        <v>811.8</v>
      </c>
      <c r="I154" s="182">
        <f>H154/G154*100</f>
        <v>60.80898876404493</v>
      </c>
      <c r="J154" s="183">
        <f>E154/I154*100</f>
        <v>150.74525745257455</v>
      </c>
      <c r="K154" s="177" t="s">
        <v>145</v>
      </c>
      <c r="L154" s="180">
        <v>5000</v>
      </c>
      <c r="M154" s="121">
        <v>11384.7</v>
      </c>
      <c r="N154" s="175">
        <f aca="true" t="shared" si="8" ref="N154:N159">M154/L154*100</f>
        <v>227.69400000000002</v>
      </c>
      <c r="O154" s="568">
        <f>N160*J154/100</f>
        <v>181.22279425998045</v>
      </c>
      <c r="P154" s="433" t="s">
        <v>128</v>
      </c>
    </row>
    <row r="155" spans="1:16" s="45" customFormat="1" ht="43.5">
      <c r="A155" s="393"/>
      <c r="B155" s="483"/>
      <c r="C155" s="380" t="s">
        <v>290</v>
      </c>
      <c r="D155" s="381"/>
      <c r="E155" s="382"/>
      <c r="F155" s="131" t="s">
        <v>54</v>
      </c>
      <c r="G155" s="132"/>
      <c r="H155" s="132"/>
      <c r="I155" s="182" t="e">
        <v>#DIV/0!</v>
      </c>
      <c r="J155" s="184" t="e">
        <v>#DIV/0!</v>
      </c>
      <c r="K155" s="177" t="s">
        <v>146</v>
      </c>
      <c r="L155" s="180">
        <v>100</v>
      </c>
      <c r="M155" s="121">
        <v>100</v>
      </c>
      <c r="N155" s="175">
        <f t="shared" si="8"/>
        <v>100</v>
      </c>
      <c r="O155" s="569"/>
      <c r="P155" s="433"/>
    </row>
    <row r="156" spans="1:16" s="45" customFormat="1" ht="76.5" customHeight="1">
      <c r="A156" s="393"/>
      <c r="B156" s="483"/>
      <c r="C156" s="383"/>
      <c r="D156" s="384"/>
      <c r="E156" s="385"/>
      <c r="F156" s="131" t="s">
        <v>53</v>
      </c>
      <c r="G156" s="132"/>
      <c r="H156" s="132"/>
      <c r="I156" s="182" t="e">
        <v>#DIV/0!</v>
      </c>
      <c r="J156" s="184" t="e">
        <v>#DIV/0!</v>
      </c>
      <c r="K156" s="178" t="s">
        <v>147</v>
      </c>
      <c r="L156" s="180">
        <v>85</v>
      </c>
      <c r="M156" s="121">
        <v>82</v>
      </c>
      <c r="N156" s="175">
        <f t="shared" si="8"/>
        <v>96.47058823529412</v>
      </c>
      <c r="O156" s="569"/>
      <c r="P156" s="433"/>
    </row>
    <row r="157" spans="1:16" s="45" customFormat="1" ht="46.5" customHeight="1">
      <c r="A157" s="393"/>
      <c r="B157" s="483"/>
      <c r="C157" s="383"/>
      <c r="D157" s="384"/>
      <c r="E157" s="385"/>
      <c r="F157" s="131" t="s">
        <v>55</v>
      </c>
      <c r="G157" s="59">
        <v>1335</v>
      </c>
      <c r="H157" s="59">
        <v>811.8</v>
      </c>
      <c r="I157" s="182">
        <f>H157/G157*100</f>
        <v>60.80898876404493</v>
      </c>
      <c r="J157" s="184">
        <f>E157/I157*100</f>
        <v>0</v>
      </c>
      <c r="K157" s="178" t="s">
        <v>148</v>
      </c>
      <c r="L157" s="180">
        <v>100</v>
      </c>
      <c r="M157" s="121">
        <v>100</v>
      </c>
      <c r="N157" s="175">
        <f t="shared" si="8"/>
        <v>100</v>
      </c>
      <c r="O157" s="569"/>
      <c r="P157" s="433"/>
    </row>
    <row r="158" spans="1:16" s="45" customFormat="1" ht="61.5" customHeight="1">
      <c r="A158" s="393"/>
      <c r="B158" s="483"/>
      <c r="C158" s="383"/>
      <c r="D158" s="384"/>
      <c r="E158" s="385"/>
      <c r="F158" s="185" t="s">
        <v>56</v>
      </c>
      <c r="G158" s="132"/>
      <c r="H158" s="132"/>
      <c r="I158" s="182" t="e">
        <v>#DIV/0!</v>
      </c>
      <c r="J158" s="184" t="e">
        <v>#DIV/0!</v>
      </c>
      <c r="K158" s="178" t="s">
        <v>149</v>
      </c>
      <c r="L158" s="180">
        <v>70</v>
      </c>
      <c r="M158" s="121">
        <v>68</v>
      </c>
      <c r="N158" s="175">
        <f t="shared" si="8"/>
        <v>97.14285714285714</v>
      </c>
      <c r="O158" s="569"/>
      <c r="P158" s="433"/>
    </row>
    <row r="159" spans="1:16" s="45" customFormat="1" ht="75.75" customHeight="1">
      <c r="A159" s="393"/>
      <c r="B159" s="483"/>
      <c r="C159" s="383"/>
      <c r="D159" s="384"/>
      <c r="E159" s="385"/>
      <c r="F159" s="186"/>
      <c r="G159" s="187"/>
      <c r="H159" s="187"/>
      <c r="I159" s="187"/>
      <c r="J159" s="188"/>
      <c r="K159" s="178" t="s">
        <v>150</v>
      </c>
      <c r="L159" s="164">
        <v>100</v>
      </c>
      <c r="M159" s="164">
        <v>100</v>
      </c>
      <c r="N159" s="175">
        <f t="shared" si="8"/>
        <v>100</v>
      </c>
      <c r="O159" s="569"/>
      <c r="P159" s="433"/>
    </row>
    <row r="160" spans="1:16" s="45" customFormat="1" ht="47.25">
      <c r="A160" s="393"/>
      <c r="B160" s="483"/>
      <c r="C160" s="383"/>
      <c r="D160" s="384"/>
      <c r="E160" s="385"/>
      <c r="F160" s="105"/>
      <c r="G160" s="106"/>
      <c r="H160" s="106"/>
      <c r="I160" s="106"/>
      <c r="J160" s="107"/>
      <c r="K160" s="181" t="s">
        <v>51</v>
      </c>
      <c r="L160" s="179"/>
      <c r="M160" s="179"/>
      <c r="N160" s="176">
        <f>(N154+N155+N156+N157+N158+N159)/6</f>
        <v>120.21790756302521</v>
      </c>
      <c r="O160" s="569"/>
      <c r="P160" s="433"/>
    </row>
    <row r="161" spans="1:16" s="45" customFormat="1" ht="1.5" customHeight="1">
      <c r="A161" s="393"/>
      <c r="B161" s="483"/>
      <c r="C161" s="383"/>
      <c r="D161" s="384"/>
      <c r="E161" s="385"/>
      <c r="F161" s="105"/>
      <c r="G161" s="106"/>
      <c r="H161" s="106"/>
      <c r="I161" s="106"/>
      <c r="J161" s="107"/>
      <c r="K161" s="434"/>
      <c r="L161" s="435"/>
      <c r="M161" s="435"/>
      <c r="N161" s="436"/>
      <c r="O161" s="569"/>
      <c r="P161" s="433"/>
    </row>
    <row r="162" spans="1:16" s="45" customFormat="1" ht="18.75" customHeight="1" hidden="1">
      <c r="A162" s="393"/>
      <c r="B162" s="483"/>
      <c r="C162" s="383"/>
      <c r="D162" s="384"/>
      <c r="E162" s="385"/>
      <c r="F162" s="105"/>
      <c r="G162" s="106"/>
      <c r="H162" s="106"/>
      <c r="I162" s="106"/>
      <c r="J162" s="107"/>
      <c r="K162" s="437"/>
      <c r="L162" s="438"/>
      <c r="M162" s="438"/>
      <c r="N162" s="439"/>
      <c r="O162" s="569"/>
      <c r="P162" s="433"/>
    </row>
    <row r="163" spans="1:16" s="45" customFormat="1" ht="18.75" customHeight="1" hidden="1">
      <c r="A163" s="393"/>
      <c r="B163" s="483"/>
      <c r="C163" s="383"/>
      <c r="D163" s="384"/>
      <c r="E163" s="385"/>
      <c r="F163" s="105"/>
      <c r="G163" s="106"/>
      <c r="H163" s="106"/>
      <c r="I163" s="106"/>
      <c r="J163" s="107"/>
      <c r="K163" s="437"/>
      <c r="L163" s="438"/>
      <c r="M163" s="438"/>
      <c r="N163" s="439"/>
      <c r="O163" s="569"/>
      <c r="P163" s="433"/>
    </row>
    <row r="164" spans="1:16" s="45" customFormat="1" ht="18.75" customHeight="1" hidden="1">
      <c r="A164" s="393"/>
      <c r="B164" s="483"/>
      <c r="C164" s="383"/>
      <c r="D164" s="384"/>
      <c r="E164" s="385"/>
      <c r="F164" s="105"/>
      <c r="G164" s="106"/>
      <c r="H164" s="106"/>
      <c r="I164" s="106"/>
      <c r="J164" s="107"/>
      <c r="K164" s="437"/>
      <c r="L164" s="438"/>
      <c r="M164" s="438"/>
      <c r="N164" s="439"/>
      <c r="O164" s="569"/>
      <c r="P164" s="433"/>
    </row>
    <row r="165" spans="1:16" s="45" customFormat="1" ht="19.5" customHeight="1" hidden="1" thickBot="1">
      <c r="A165" s="393"/>
      <c r="B165" s="484"/>
      <c r="C165" s="386"/>
      <c r="D165" s="387"/>
      <c r="E165" s="388"/>
      <c r="F165" s="102"/>
      <c r="G165" s="103"/>
      <c r="H165" s="103"/>
      <c r="I165" s="103"/>
      <c r="J165" s="104"/>
      <c r="K165" s="440"/>
      <c r="L165" s="441"/>
      <c r="M165" s="441"/>
      <c r="N165" s="442"/>
      <c r="O165" s="570"/>
      <c r="P165" s="433"/>
    </row>
    <row r="166" spans="1:16" s="45" customFormat="1" ht="126">
      <c r="A166" s="393">
        <v>18</v>
      </c>
      <c r="B166" s="407" t="s">
        <v>215</v>
      </c>
      <c r="C166" s="315">
        <v>14</v>
      </c>
      <c r="D166" s="316">
        <v>10</v>
      </c>
      <c r="E166" s="62">
        <f>D166/C166*100</f>
        <v>71.42857142857143</v>
      </c>
      <c r="F166" s="153" t="s">
        <v>7</v>
      </c>
      <c r="G166" s="182">
        <f>G167+G168+G169+G170</f>
        <v>6931.8</v>
      </c>
      <c r="H166" s="182">
        <f>H167+H168+H169+H170</f>
        <v>6464.7</v>
      </c>
      <c r="I166" s="59">
        <f>H166/G166*100</f>
        <v>93.26149052194235</v>
      </c>
      <c r="J166" s="268">
        <f>E166/I166*100</f>
        <v>76.58956663550845</v>
      </c>
      <c r="K166" s="317" t="s">
        <v>151</v>
      </c>
      <c r="L166" s="209">
        <v>95</v>
      </c>
      <c r="M166" s="26">
        <v>94.9</v>
      </c>
      <c r="N166" s="161">
        <f aca="true" t="shared" si="9" ref="N166:N179">M166/L166*100</f>
        <v>99.89473684210527</v>
      </c>
      <c r="O166" s="404">
        <f>N180*J166/100</f>
        <v>61.32615447693096</v>
      </c>
      <c r="P166" s="446" t="s">
        <v>66</v>
      </c>
    </row>
    <row r="167" spans="1:16" s="45" customFormat="1" ht="78.75" customHeight="1">
      <c r="A167" s="393"/>
      <c r="B167" s="408"/>
      <c r="C167" s="411" t="s">
        <v>260</v>
      </c>
      <c r="D167" s="412"/>
      <c r="E167" s="413"/>
      <c r="F167" s="154" t="s">
        <v>54</v>
      </c>
      <c r="G167" s="64"/>
      <c r="H167" s="64"/>
      <c r="I167" s="59" t="e">
        <f>H167/G167*100</f>
        <v>#DIV/0!</v>
      </c>
      <c r="J167" s="203" t="e">
        <f>E167/I167*100</f>
        <v>#DIV/0!</v>
      </c>
      <c r="K167" s="317" t="s">
        <v>152</v>
      </c>
      <c r="L167" s="26">
        <v>95</v>
      </c>
      <c r="M167" s="26">
        <v>98.7</v>
      </c>
      <c r="N167" s="161">
        <f t="shared" si="9"/>
        <v>103.89473684210526</v>
      </c>
      <c r="O167" s="405"/>
      <c r="P167" s="447"/>
    </row>
    <row r="168" spans="1:16" s="45" customFormat="1" ht="78.75">
      <c r="A168" s="393"/>
      <c r="B168" s="408"/>
      <c r="C168" s="414"/>
      <c r="D168" s="415"/>
      <c r="E168" s="416"/>
      <c r="F168" s="63" t="s">
        <v>53</v>
      </c>
      <c r="G168" s="64"/>
      <c r="H168" s="64"/>
      <c r="I168" s="59" t="e">
        <f>H168/G168*100</f>
        <v>#DIV/0!</v>
      </c>
      <c r="J168" s="203" t="e">
        <f>E168/I168*100</f>
        <v>#DIV/0!</v>
      </c>
      <c r="K168" s="65" t="s">
        <v>153</v>
      </c>
      <c r="L168" s="26">
        <v>95</v>
      </c>
      <c r="M168" s="26">
        <v>99.7</v>
      </c>
      <c r="N168" s="161">
        <f t="shared" si="9"/>
        <v>104.94736842105263</v>
      </c>
      <c r="O168" s="405"/>
      <c r="P168" s="447"/>
    </row>
    <row r="169" spans="1:16" s="45" customFormat="1" ht="78.75">
      <c r="A169" s="393"/>
      <c r="B169" s="408"/>
      <c r="C169" s="414"/>
      <c r="D169" s="415"/>
      <c r="E169" s="416"/>
      <c r="F169" s="154" t="s">
        <v>55</v>
      </c>
      <c r="G169" s="132">
        <v>6931.8</v>
      </c>
      <c r="H169" s="132">
        <v>6464.7</v>
      </c>
      <c r="I169" s="59">
        <f>H169/G169*100</f>
        <v>93.26149052194235</v>
      </c>
      <c r="J169" s="203">
        <f>E169/I169*100</f>
        <v>0</v>
      </c>
      <c r="K169" s="65" t="s">
        <v>154</v>
      </c>
      <c r="L169" s="26">
        <v>1</v>
      </c>
      <c r="M169" s="26">
        <v>1</v>
      </c>
      <c r="N169" s="161">
        <f t="shared" si="9"/>
        <v>100</v>
      </c>
      <c r="O169" s="405"/>
      <c r="P169" s="447"/>
    </row>
    <row r="170" spans="1:16" s="45" customFormat="1" ht="110.25">
      <c r="A170" s="393"/>
      <c r="B170" s="408"/>
      <c r="C170" s="414"/>
      <c r="D170" s="415"/>
      <c r="E170" s="416"/>
      <c r="F170" s="155" t="s">
        <v>56</v>
      </c>
      <c r="G170" s="64"/>
      <c r="H170" s="64"/>
      <c r="I170" s="59" t="e">
        <f>H170/G170*100</f>
        <v>#DIV/0!</v>
      </c>
      <c r="J170" s="203" t="e">
        <f>E170/I170*100</f>
        <v>#DIV/0!</v>
      </c>
      <c r="K170" s="65" t="s">
        <v>155</v>
      </c>
      <c r="L170" s="26">
        <v>1</v>
      </c>
      <c r="M170" s="26">
        <v>1</v>
      </c>
      <c r="N170" s="161">
        <f>M170/L170*100</f>
        <v>100</v>
      </c>
      <c r="O170" s="405"/>
      <c r="P170" s="447"/>
    </row>
    <row r="171" spans="1:16" s="45" customFormat="1" ht="94.5">
      <c r="A171" s="393"/>
      <c r="B171" s="408"/>
      <c r="C171" s="414"/>
      <c r="D171" s="415"/>
      <c r="E171" s="416"/>
      <c r="F171" s="245"/>
      <c r="G171" s="246"/>
      <c r="H171" s="246"/>
      <c r="I171" s="246"/>
      <c r="J171" s="247"/>
      <c r="K171" s="251" t="s">
        <v>156</v>
      </c>
      <c r="L171" s="287">
        <v>0</v>
      </c>
      <c r="M171" s="287">
        <v>21131</v>
      </c>
      <c r="N171" s="270">
        <v>0</v>
      </c>
      <c r="O171" s="405"/>
      <c r="P171" s="447"/>
    </row>
    <row r="172" spans="1:16" s="45" customFormat="1" ht="78.75">
      <c r="A172" s="393"/>
      <c r="B172" s="408"/>
      <c r="C172" s="414"/>
      <c r="D172" s="415"/>
      <c r="E172" s="416"/>
      <c r="F172" s="275"/>
      <c r="G172" s="276"/>
      <c r="H172" s="276"/>
      <c r="I172" s="276"/>
      <c r="J172" s="277"/>
      <c r="K172" s="251" t="s">
        <v>157</v>
      </c>
      <c r="L172" s="318">
        <v>0.19</v>
      </c>
      <c r="M172" s="318">
        <v>2.8</v>
      </c>
      <c r="N172" s="270">
        <f>L172/M172*100</f>
        <v>6.7857142857142865</v>
      </c>
      <c r="O172" s="405"/>
      <c r="P172" s="447"/>
    </row>
    <row r="173" spans="1:16" s="45" customFormat="1" ht="110.25">
      <c r="A173" s="393"/>
      <c r="B173" s="408"/>
      <c r="C173" s="414"/>
      <c r="D173" s="415"/>
      <c r="E173" s="416"/>
      <c r="F173" s="275"/>
      <c r="G173" s="276"/>
      <c r="H173" s="276"/>
      <c r="I173" s="276"/>
      <c r="J173" s="277"/>
      <c r="K173" s="319" t="s">
        <v>158</v>
      </c>
      <c r="L173" s="320">
        <v>1</v>
      </c>
      <c r="M173" s="320">
        <v>0</v>
      </c>
      <c r="N173" s="161">
        <f t="shared" si="9"/>
        <v>0</v>
      </c>
      <c r="O173" s="405"/>
      <c r="P173" s="447"/>
    </row>
    <row r="174" spans="1:16" s="45" customFormat="1" ht="110.25">
      <c r="A174" s="393"/>
      <c r="B174" s="408"/>
      <c r="C174" s="414"/>
      <c r="D174" s="415"/>
      <c r="E174" s="416"/>
      <c r="F174" s="275"/>
      <c r="G174" s="276"/>
      <c r="H174" s="276"/>
      <c r="I174" s="276"/>
      <c r="J174" s="277"/>
      <c r="K174" s="319" t="s">
        <v>159</v>
      </c>
      <c r="L174" s="320">
        <v>1</v>
      </c>
      <c r="M174" s="320">
        <v>1</v>
      </c>
      <c r="N174" s="161">
        <f t="shared" si="9"/>
        <v>100</v>
      </c>
      <c r="O174" s="405"/>
      <c r="P174" s="447"/>
    </row>
    <row r="175" spans="1:16" s="45" customFormat="1" ht="31.5">
      <c r="A175" s="393"/>
      <c r="B175" s="408"/>
      <c r="C175" s="414"/>
      <c r="D175" s="415"/>
      <c r="E175" s="416"/>
      <c r="F175" s="275"/>
      <c r="G175" s="276"/>
      <c r="H175" s="276"/>
      <c r="I175" s="276"/>
      <c r="J175" s="277"/>
      <c r="K175" s="319" t="s">
        <v>160</v>
      </c>
      <c r="L175" s="320">
        <v>95</v>
      </c>
      <c r="M175" s="26">
        <v>100.2</v>
      </c>
      <c r="N175" s="161">
        <f t="shared" si="9"/>
        <v>105.47368421052632</v>
      </c>
      <c r="O175" s="405"/>
      <c r="P175" s="447"/>
    </row>
    <row r="176" spans="1:16" s="45" customFormat="1" ht="111" customHeight="1">
      <c r="A176" s="393"/>
      <c r="B176" s="408"/>
      <c r="C176" s="414"/>
      <c r="D176" s="415"/>
      <c r="E176" s="416"/>
      <c r="F176" s="275"/>
      <c r="G176" s="276"/>
      <c r="H176" s="276"/>
      <c r="I176" s="276"/>
      <c r="J176" s="277"/>
      <c r="K176" s="159" t="s">
        <v>161</v>
      </c>
      <c r="L176" s="26">
        <v>1</v>
      </c>
      <c r="M176" s="26">
        <v>1</v>
      </c>
      <c r="N176" s="161">
        <f t="shared" si="9"/>
        <v>100</v>
      </c>
      <c r="O176" s="405"/>
      <c r="P176" s="447"/>
    </row>
    <row r="177" spans="1:16" s="45" customFormat="1" ht="95.25" customHeight="1">
      <c r="A177" s="393"/>
      <c r="B177" s="408"/>
      <c r="C177" s="414"/>
      <c r="D177" s="415"/>
      <c r="E177" s="416"/>
      <c r="F177" s="275"/>
      <c r="G177" s="276"/>
      <c r="H177" s="276"/>
      <c r="I177" s="276"/>
      <c r="J177" s="277"/>
      <c r="K177" s="321" t="s">
        <v>162</v>
      </c>
      <c r="L177" s="322">
        <v>0</v>
      </c>
      <c r="M177" s="322">
        <v>0</v>
      </c>
      <c r="N177" s="270">
        <v>100</v>
      </c>
      <c r="O177" s="405"/>
      <c r="P177" s="447"/>
    </row>
    <row r="178" spans="1:16" s="45" customFormat="1" ht="189.75" customHeight="1">
      <c r="A178" s="393"/>
      <c r="B178" s="408"/>
      <c r="C178" s="414"/>
      <c r="D178" s="415"/>
      <c r="E178" s="416"/>
      <c r="F178" s="275"/>
      <c r="G178" s="276"/>
      <c r="H178" s="276"/>
      <c r="I178" s="276"/>
      <c r="J178" s="277"/>
      <c r="K178" s="211" t="s">
        <v>163</v>
      </c>
      <c r="L178" s="26">
        <v>1</v>
      </c>
      <c r="M178" s="323">
        <v>1</v>
      </c>
      <c r="N178" s="161">
        <f t="shared" si="9"/>
        <v>100</v>
      </c>
      <c r="O178" s="405"/>
      <c r="P178" s="447"/>
    </row>
    <row r="179" spans="1:16" s="45" customFormat="1" ht="142.5" customHeight="1">
      <c r="A179" s="393"/>
      <c r="B179" s="408"/>
      <c r="C179" s="414"/>
      <c r="D179" s="415"/>
      <c r="E179" s="416"/>
      <c r="F179" s="275"/>
      <c r="G179" s="276"/>
      <c r="H179" s="276"/>
      <c r="I179" s="276"/>
      <c r="J179" s="277"/>
      <c r="K179" s="321" t="s">
        <v>164</v>
      </c>
      <c r="L179" s="323">
        <v>100</v>
      </c>
      <c r="M179" s="323">
        <v>100</v>
      </c>
      <c r="N179" s="161">
        <f t="shared" si="9"/>
        <v>100</v>
      </c>
      <c r="O179" s="405"/>
      <c r="P179" s="447"/>
    </row>
    <row r="180" spans="1:16" s="45" customFormat="1" ht="39.75" customHeight="1" thickBot="1">
      <c r="A180" s="393"/>
      <c r="B180" s="409"/>
      <c r="C180" s="417"/>
      <c r="D180" s="418"/>
      <c r="E180" s="419"/>
      <c r="F180" s="248"/>
      <c r="G180" s="249"/>
      <c r="H180" s="249"/>
      <c r="I180" s="249"/>
      <c r="J180" s="250"/>
      <c r="K180" s="396" t="s">
        <v>51</v>
      </c>
      <c r="L180" s="397"/>
      <c r="M180" s="398"/>
      <c r="N180" s="352">
        <f>(N166+N167+N168+N171+N172+N169+N170+N173+N174+N175+N176+N177+N178+N179)/14</f>
        <v>80.07116004296456</v>
      </c>
      <c r="O180" s="406"/>
      <c r="P180" s="448"/>
    </row>
    <row r="181" spans="1:16" s="45" customFormat="1" ht="47.25">
      <c r="A181" s="422">
        <v>19</v>
      </c>
      <c r="B181" s="407" t="s">
        <v>343</v>
      </c>
      <c r="C181" s="54">
        <v>9</v>
      </c>
      <c r="D181" s="54">
        <v>7</v>
      </c>
      <c r="E181" s="54">
        <f>D181/C181*100</f>
        <v>77.77777777777779</v>
      </c>
      <c r="F181" s="153" t="s">
        <v>7</v>
      </c>
      <c r="G181" s="59">
        <f>G182+G183+G187+G188</f>
        <v>206000</v>
      </c>
      <c r="H181" s="59">
        <f>H182+H183+H187+H188</f>
        <v>137483.7</v>
      </c>
      <c r="I181" s="59">
        <f>H181/G181*100</f>
        <v>66.73966019417476</v>
      </c>
      <c r="J181" s="203">
        <f>E181/I181*100</f>
        <v>116.53906770200557</v>
      </c>
      <c r="K181" s="208" t="s">
        <v>165</v>
      </c>
      <c r="L181" s="121">
        <v>6900</v>
      </c>
      <c r="M181" s="121">
        <v>8325</v>
      </c>
      <c r="N181" s="270">
        <f>M181/L181*100</f>
        <v>120.65217391304348</v>
      </c>
      <c r="O181" s="410">
        <f>N188*J181/100</f>
        <v>130.70238363210302</v>
      </c>
      <c r="P181" s="377" t="s">
        <v>66</v>
      </c>
    </row>
    <row r="182" spans="1:16" s="45" customFormat="1" ht="43.5" customHeight="1">
      <c r="A182" s="423"/>
      <c r="B182" s="408"/>
      <c r="C182" s="411" t="s">
        <v>261</v>
      </c>
      <c r="D182" s="412"/>
      <c r="E182" s="413"/>
      <c r="F182" s="154" t="s">
        <v>54</v>
      </c>
      <c r="G182" s="64">
        <v>1700</v>
      </c>
      <c r="H182" s="64">
        <v>868.9</v>
      </c>
      <c r="I182" s="59">
        <f>H182/G182*100</f>
        <v>51.11176470588236</v>
      </c>
      <c r="J182" s="203">
        <f>E182/I182*100</f>
        <v>0</v>
      </c>
      <c r="K182" s="65" t="s">
        <v>246</v>
      </c>
      <c r="L182" s="121">
        <v>2900</v>
      </c>
      <c r="M182" s="121">
        <v>3815</v>
      </c>
      <c r="N182" s="270">
        <f>M182/L182*100</f>
        <v>131.55172413793105</v>
      </c>
      <c r="O182" s="405"/>
      <c r="P182" s="425"/>
    </row>
    <row r="183" spans="1:16" s="45" customFormat="1" ht="30.75" customHeight="1">
      <c r="A183" s="423"/>
      <c r="B183" s="408"/>
      <c r="C183" s="414"/>
      <c r="D183" s="415"/>
      <c r="E183" s="416"/>
      <c r="F183" s="443" t="s">
        <v>53</v>
      </c>
      <c r="G183" s="430">
        <v>4000</v>
      </c>
      <c r="H183" s="430">
        <v>7025.5</v>
      </c>
      <c r="I183" s="549">
        <f>H183/G183*100</f>
        <v>175.6375</v>
      </c>
      <c r="J183" s="427">
        <f>E183/I183*100</f>
        <v>0</v>
      </c>
      <c r="K183" s="335" t="s">
        <v>167</v>
      </c>
      <c r="L183" s="121">
        <v>2160</v>
      </c>
      <c r="M183" s="121">
        <v>2162</v>
      </c>
      <c r="N183" s="270">
        <v>100</v>
      </c>
      <c r="O183" s="405"/>
      <c r="P183" s="425"/>
    </row>
    <row r="184" spans="1:16" s="45" customFormat="1" ht="30">
      <c r="A184" s="423"/>
      <c r="B184" s="408"/>
      <c r="C184" s="414"/>
      <c r="D184" s="415"/>
      <c r="E184" s="416"/>
      <c r="F184" s="444"/>
      <c r="G184" s="431"/>
      <c r="H184" s="431"/>
      <c r="I184" s="550"/>
      <c r="J184" s="428"/>
      <c r="K184" s="197" t="s">
        <v>168</v>
      </c>
      <c r="L184" s="336">
        <v>2900</v>
      </c>
      <c r="M184" s="121">
        <v>6163</v>
      </c>
      <c r="N184" s="270">
        <f>M184/L184*100</f>
        <v>212.51724137931035</v>
      </c>
      <c r="O184" s="405"/>
      <c r="P184" s="425"/>
    </row>
    <row r="185" spans="1:16" s="45" customFormat="1" ht="30">
      <c r="A185" s="423"/>
      <c r="B185" s="408"/>
      <c r="C185" s="414"/>
      <c r="D185" s="415"/>
      <c r="E185" s="416"/>
      <c r="F185" s="444"/>
      <c r="G185" s="431"/>
      <c r="H185" s="431"/>
      <c r="I185" s="550"/>
      <c r="J185" s="428"/>
      <c r="K185" s="197" t="s">
        <v>169</v>
      </c>
      <c r="L185" s="336">
        <v>36.6</v>
      </c>
      <c r="M185" s="26">
        <v>36.8</v>
      </c>
      <c r="N185" s="130">
        <f>M185/L185*100</f>
        <v>100.54644808743167</v>
      </c>
      <c r="O185" s="405"/>
      <c r="P185" s="425"/>
    </row>
    <row r="186" spans="1:16" s="45" customFormat="1" ht="30">
      <c r="A186" s="423"/>
      <c r="B186" s="408"/>
      <c r="C186" s="414"/>
      <c r="D186" s="415"/>
      <c r="E186" s="416"/>
      <c r="F186" s="445"/>
      <c r="G186" s="432"/>
      <c r="H186" s="432"/>
      <c r="I186" s="551"/>
      <c r="J186" s="429"/>
      <c r="K186" s="197" t="s">
        <v>170</v>
      </c>
      <c r="L186" s="336">
        <v>3.1</v>
      </c>
      <c r="M186" s="26">
        <v>2.74</v>
      </c>
      <c r="N186" s="270">
        <f>L186/M186*100</f>
        <v>113.13868613138685</v>
      </c>
      <c r="O186" s="405"/>
      <c r="P186" s="425"/>
    </row>
    <row r="187" spans="1:16" s="45" customFormat="1" ht="135">
      <c r="A187" s="423"/>
      <c r="B187" s="408"/>
      <c r="C187" s="414"/>
      <c r="D187" s="415"/>
      <c r="E187" s="416"/>
      <c r="F187" s="154" t="s">
        <v>55</v>
      </c>
      <c r="G187" s="64">
        <v>300</v>
      </c>
      <c r="H187" s="64">
        <v>54.3</v>
      </c>
      <c r="I187" s="59">
        <f aca="true" t="shared" si="10" ref="I187:I192">H187/G187*100</f>
        <v>18.099999999999998</v>
      </c>
      <c r="J187" s="203">
        <f>E187/I187*100</f>
        <v>0</v>
      </c>
      <c r="K187" s="197" t="s">
        <v>171</v>
      </c>
      <c r="L187" s="121">
        <v>30</v>
      </c>
      <c r="M187" s="121">
        <v>2</v>
      </c>
      <c r="N187" s="122">
        <f>M187/L187*100</f>
        <v>6.666666666666667</v>
      </c>
      <c r="O187" s="405"/>
      <c r="P187" s="425"/>
    </row>
    <row r="188" spans="1:16" s="45" customFormat="1" ht="35.25" customHeight="1" thickBot="1">
      <c r="A188" s="424"/>
      <c r="B188" s="409"/>
      <c r="C188" s="417"/>
      <c r="D188" s="418"/>
      <c r="E188" s="419"/>
      <c r="F188" s="334" t="s">
        <v>172</v>
      </c>
      <c r="G188" s="333">
        <v>200000</v>
      </c>
      <c r="H188" s="333">
        <v>129535</v>
      </c>
      <c r="I188" s="59">
        <f t="shared" si="10"/>
        <v>64.7675</v>
      </c>
      <c r="J188" s="203">
        <f>E188/I188*100</f>
        <v>0</v>
      </c>
      <c r="K188" s="564" t="s">
        <v>51</v>
      </c>
      <c r="L188" s="397"/>
      <c r="M188" s="398"/>
      <c r="N188" s="204">
        <f>(N181+N182+N183+N184+N185+N186+N187)/7</f>
        <v>112.15327718796716</v>
      </c>
      <c r="O188" s="406"/>
      <c r="P188" s="426"/>
    </row>
    <row r="189" spans="1:16" s="45" customFormat="1" ht="78.75" customHeight="1">
      <c r="A189" s="393">
        <v>20</v>
      </c>
      <c r="B189" s="534" t="s">
        <v>242</v>
      </c>
      <c r="C189" s="163">
        <v>18</v>
      </c>
      <c r="D189" s="163">
        <v>11</v>
      </c>
      <c r="E189" s="151">
        <f>D189/C189*100</f>
        <v>61.111111111111114</v>
      </c>
      <c r="F189" s="58" t="s">
        <v>7</v>
      </c>
      <c r="G189" s="59">
        <f>G191+G192</f>
        <v>2296.9</v>
      </c>
      <c r="H189" s="59">
        <f>H190+H191+H192+H193</f>
        <v>1339.4</v>
      </c>
      <c r="I189" s="59">
        <f t="shared" si="10"/>
        <v>58.31337890199835</v>
      </c>
      <c r="J189" s="59">
        <f>E189/I189*100</f>
        <v>104.79775355465964</v>
      </c>
      <c r="K189" s="171" t="s">
        <v>277</v>
      </c>
      <c r="L189" s="164">
        <v>114</v>
      </c>
      <c r="M189" s="164">
        <v>111.8</v>
      </c>
      <c r="N189" s="169">
        <f>M189/L189*100</f>
        <v>98.07017543859648</v>
      </c>
      <c r="O189" s="560">
        <f>N201*J189/100</f>
        <v>92.57631747983578</v>
      </c>
      <c r="P189" s="559" t="s">
        <v>66</v>
      </c>
    </row>
    <row r="190" spans="1:16" s="45" customFormat="1" ht="47.25" customHeight="1">
      <c r="A190" s="393"/>
      <c r="B190" s="399"/>
      <c r="C190" s="588" t="s">
        <v>276</v>
      </c>
      <c r="D190" s="589"/>
      <c r="E190" s="590"/>
      <c r="F190" s="63" t="s">
        <v>54</v>
      </c>
      <c r="G190" s="64">
        <v>0</v>
      </c>
      <c r="H190" s="64">
        <v>0</v>
      </c>
      <c r="I190" s="59" t="e">
        <f t="shared" si="10"/>
        <v>#DIV/0!</v>
      </c>
      <c r="J190" s="54">
        <v>0</v>
      </c>
      <c r="K190" s="171" t="s">
        <v>278</v>
      </c>
      <c r="L190" s="164">
        <v>137.5</v>
      </c>
      <c r="M190" s="164">
        <v>143.8</v>
      </c>
      <c r="N190" s="169">
        <f>M190/L190*100</f>
        <v>104.58181818181819</v>
      </c>
      <c r="O190" s="561"/>
      <c r="P190" s="559"/>
    </row>
    <row r="191" spans="1:16" s="45" customFormat="1" ht="47.25">
      <c r="A191" s="393"/>
      <c r="B191" s="399"/>
      <c r="C191" s="591"/>
      <c r="D191" s="592"/>
      <c r="E191" s="593"/>
      <c r="F191" s="63" t="s">
        <v>53</v>
      </c>
      <c r="G191" s="64">
        <v>2296.9</v>
      </c>
      <c r="H191" s="64">
        <v>1339.4</v>
      </c>
      <c r="I191" s="59">
        <f t="shared" si="10"/>
        <v>58.31337890199835</v>
      </c>
      <c r="J191" s="54">
        <v>0</v>
      </c>
      <c r="K191" s="171" t="s">
        <v>279</v>
      </c>
      <c r="L191" s="164">
        <v>101.4</v>
      </c>
      <c r="M191" s="164">
        <v>87.9</v>
      </c>
      <c r="N191" s="169">
        <f>M191/L191*100</f>
        <v>86.68639053254438</v>
      </c>
      <c r="O191" s="561"/>
      <c r="P191" s="559"/>
    </row>
    <row r="192" spans="1:16" s="45" customFormat="1" ht="47.25">
      <c r="A192" s="393"/>
      <c r="B192" s="399"/>
      <c r="C192" s="591"/>
      <c r="D192" s="592"/>
      <c r="E192" s="593"/>
      <c r="F192" s="69" t="s">
        <v>55</v>
      </c>
      <c r="G192" s="135"/>
      <c r="H192" s="135"/>
      <c r="I192" s="59" t="e">
        <f t="shared" si="10"/>
        <v>#DIV/0!</v>
      </c>
      <c r="J192" s="54"/>
      <c r="K192" s="171" t="s">
        <v>280</v>
      </c>
      <c r="L192" s="165">
        <v>100.4</v>
      </c>
      <c r="M192" s="165">
        <v>90.7</v>
      </c>
      <c r="N192" s="169">
        <f>M192/L192*100</f>
        <v>90.33864541832669</v>
      </c>
      <c r="O192" s="561"/>
      <c r="P192" s="559"/>
    </row>
    <row r="193" spans="1:16" s="45" customFormat="1" ht="63">
      <c r="A193" s="393"/>
      <c r="B193" s="399"/>
      <c r="C193" s="591"/>
      <c r="D193" s="592"/>
      <c r="E193" s="593"/>
      <c r="F193" s="565" t="s">
        <v>243</v>
      </c>
      <c r="G193" s="566">
        <v>0</v>
      </c>
      <c r="H193" s="566"/>
      <c r="I193" s="598"/>
      <c r="J193" s="599"/>
      <c r="K193" s="171" t="s">
        <v>281</v>
      </c>
      <c r="L193" s="166">
        <v>10</v>
      </c>
      <c r="M193" s="166">
        <v>5.6</v>
      </c>
      <c r="N193" s="169">
        <f aca="true" t="shared" si="11" ref="N193:N200">M193/L193*100</f>
        <v>55.99999999999999</v>
      </c>
      <c r="O193" s="561"/>
      <c r="P193" s="559"/>
    </row>
    <row r="194" spans="1:16" s="45" customFormat="1" ht="94.5">
      <c r="A194" s="393"/>
      <c r="B194" s="399"/>
      <c r="C194" s="591"/>
      <c r="D194" s="592"/>
      <c r="E194" s="593"/>
      <c r="F194" s="565"/>
      <c r="G194" s="567"/>
      <c r="H194" s="567"/>
      <c r="I194" s="598"/>
      <c r="J194" s="599"/>
      <c r="K194" s="172" t="s">
        <v>282</v>
      </c>
      <c r="L194" s="166">
        <v>32120</v>
      </c>
      <c r="M194" s="166">
        <v>37640</v>
      </c>
      <c r="N194" s="169">
        <f t="shared" si="11"/>
        <v>117.18555417185554</v>
      </c>
      <c r="O194" s="561"/>
      <c r="P194" s="559"/>
    </row>
    <row r="195" spans="1:16" s="45" customFormat="1" ht="31.5">
      <c r="A195" s="393"/>
      <c r="B195" s="399"/>
      <c r="C195" s="591"/>
      <c r="D195" s="592"/>
      <c r="E195" s="593"/>
      <c r="F195" s="565"/>
      <c r="G195" s="567"/>
      <c r="H195" s="567"/>
      <c r="I195" s="598"/>
      <c r="J195" s="599"/>
      <c r="K195" s="171" t="s">
        <v>283</v>
      </c>
      <c r="L195" s="167">
        <v>114.8</v>
      </c>
      <c r="M195" s="167">
        <v>134.3</v>
      </c>
      <c r="N195" s="169">
        <f t="shared" si="11"/>
        <v>116.98606271777005</v>
      </c>
      <c r="O195" s="561"/>
      <c r="P195" s="559"/>
    </row>
    <row r="196" spans="1:16" s="45" customFormat="1" ht="47.25">
      <c r="A196" s="393"/>
      <c r="B196" s="399"/>
      <c r="C196" s="591"/>
      <c r="D196" s="592"/>
      <c r="E196" s="593"/>
      <c r="F196" s="565"/>
      <c r="G196" s="567"/>
      <c r="H196" s="567"/>
      <c r="I196" s="598"/>
      <c r="J196" s="599"/>
      <c r="K196" s="173" t="s">
        <v>284</v>
      </c>
      <c r="L196" s="166">
        <v>868</v>
      </c>
      <c r="M196" s="166">
        <v>880</v>
      </c>
      <c r="N196" s="169">
        <f t="shared" si="11"/>
        <v>101.38248847926268</v>
      </c>
      <c r="O196" s="561"/>
      <c r="P196" s="559"/>
    </row>
    <row r="197" spans="1:16" s="45" customFormat="1" ht="94.5">
      <c r="A197" s="393"/>
      <c r="B197" s="399"/>
      <c r="C197" s="591"/>
      <c r="D197" s="592"/>
      <c r="E197" s="593"/>
      <c r="F197" s="565"/>
      <c r="G197" s="567"/>
      <c r="H197" s="567"/>
      <c r="I197" s="598"/>
      <c r="J197" s="599"/>
      <c r="K197" s="171" t="s">
        <v>285</v>
      </c>
      <c r="L197" s="164">
        <v>2.7</v>
      </c>
      <c r="M197" s="164">
        <v>2.7</v>
      </c>
      <c r="N197" s="169">
        <f t="shared" si="11"/>
        <v>100</v>
      </c>
      <c r="O197" s="561"/>
      <c r="P197" s="559"/>
    </row>
    <row r="198" spans="1:16" s="45" customFormat="1" ht="78.75">
      <c r="A198" s="393"/>
      <c r="B198" s="399"/>
      <c r="C198" s="591"/>
      <c r="D198" s="592"/>
      <c r="E198" s="593"/>
      <c r="F198" s="565"/>
      <c r="G198" s="567"/>
      <c r="H198" s="567"/>
      <c r="I198" s="598"/>
      <c r="J198" s="599"/>
      <c r="K198" s="171" t="s">
        <v>286</v>
      </c>
      <c r="L198" s="168">
        <v>96</v>
      </c>
      <c r="M198" s="168">
        <v>94</v>
      </c>
      <c r="N198" s="169">
        <f t="shared" si="11"/>
        <v>97.91666666666666</v>
      </c>
      <c r="O198" s="561"/>
      <c r="P198" s="559"/>
    </row>
    <row r="199" spans="1:16" s="45" customFormat="1" ht="110.25">
      <c r="A199" s="393"/>
      <c r="B199" s="399"/>
      <c r="C199" s="591"/>
      <c r="D199" s="592"/>
      <c r="E199" s="593"/>
      <c r="F199" s="565"/>
      <c r="G199" s="567"/>
      <c r="H199" s="567"/>
      <c r="I199" s="598"/>
      <c r="J199" s="599"/>
      <c r="K199" s="174" t="s">
        <v>287</v>
      </c>
      <c r="L199" s="168">
        <v>11</v>
      </c>
      <c r="M199" s="168">
        <v>10</v>
      </c>
      <c r="N199" s="169">
        <f t="shared" si="11"/>
        <v>90.9090909090909</v>
      </c>
      <c r="O199" s="561"/>
      <c r="P199" s="559"/>
    </row>
    <row r="200" spans="1:16" s="45" customFormat="1" ht="204.75">
      <c r="A200" s="393"/>
      <c r="B200" s="399"/>
      <c r="C200" s="591"/>
      <c r="D200" s="592"/>
      <c r="E200" s="593"/>
      <c r="F200" s="565"/>
      <c r="G200" s="567"/>
      <c r="H200" s="567"/>
      <c r="I200" s="598"/>
      <c r="J200" s="599"/>
      <c r="K200" s="174" t="s">
        <v>288</v>
      </c>
      <c r="L200" s="168">
        <v>10</v>
      </c>
      <c r="M200" s="168">
        <v>0</v>
      </c>
      <c r="N200" s="169">
        <f t="shared" si="11"/>
        <v>0</v>
      </c>
      <c r="O200" s="561"/>
      <c r="P200" s="559"/>
    </row>
    <row r="201" spans="1:16" s="45" customFormat="1" ht="18.75" customHeight="1">
      <c r="A201" s="53"/>
      <c r="B201" s="399"/>
      <c r="C201" s="594"/>
      <c r="D201" s="595"/>
      <c r="E201" s="596"/>
      <c r="F201" s="110"/>
      <c r="G201" s="87"/>
      <c r="H201" s="87"/>
      <c r="I201" s="111"/>
      <c r="J201" s="109"/>
      <c r="K201" s="582" t="s">
        <v>51</v>
      </c>
      <c r="L201" s="583"/>
      <c r="M201" s="584"/>
      <c r="N201" s="170">
        <f>(N189+N190+N191+N192+N193+N194+N195+N196+N197+N198+N199+N200)/12</f>
        <v>88.33807437632764</v>
      </c>
      <c r="O201" s="112"/>
      <c r="P201" s="113"/>
    </row>
    <row r="202" spans="1:16" s="271" customFormat="1" ht="63">
      <c r="A202" s="395">
        <v>21</v>
      </c>
      <c r="B202" s="536" t="s">
        <v>245</v>
      </c>
      <c r="C202" s="315">
        <v>23</v>
      </c>
      <c r="D202" s="315">
        <v>19</v>
      </c>
      <c r="E202" s="315">
        <f>D202/C202*100</f>
        <v>82.6086956521739</v>
      </c>
      <c r="F202" s="148" t="s">
        <v>7</v>
      </c>
      <c r="G202" s="182">
        <v>0</v>
      </c>
      <c r="H202" s="337">
        <v>0</v>
      </c>
      <c r="I202" s="182">
        <v>0</v>
      </c>
      <c r="J202" s="183" t="e">
        <f>E202/I202*100</f>
        <v>#DIV/0!</v>
      </c>
      <c r="K202" s="338" t="s">
        <v>173</v>
      </c>
      <c r="L202" s="121">
        <v>17.5</v>
      </c>
      <c r="M202" s="156">
        <v>9.3</v>
      </c>
      <c r="N202" s="260">
        <f>L202/M202*100</f>
        <v>188.17204301075267</v>
      </c>
      <c r="O202" s="401" t="e">
        <f>N208*J202/100</f>
        <v>#DIV/0!</v>
      </c>
      <c r="P202" s="585"/>
    </row>
    <row r="203" spans="1:16" s="271" customFormat="1" ht="110.25">
      <c r="A203" s="395"/>
      <c r="B203" s="536"/>
      <c r="C203" s="380" t="s">
        <v>344</v>
      </c>
      <c r="D203" s="381"/>
      <c r="E203" s="382"/>
      <c r="F203" s="148"/>
      <c r="G203" s="182"/>
      <c r="H203" s="182"/>
      <c r="I203" s="182"/>
      <c r="J203" s="184"/>
      <c r="K203" s="338" t="s">
        <v>174</v>
      </c>
      <c r="L203" s="121">
        <v>61</v>
      </c>
      <c r="M203" s="156">
        <v>89.5</v>
      </c>
      <c r="N203" s="258">
        <f>M203/L203*100</f>
        <v>146.72131147540983</v>
      </c>
      <c r="O203" s="402"/>
      <c r="P203" s="586"/>
    </row>
    <row r="204" spans="1:16" s="271" customFormat="1" ht="47.25">
      <c r="A204" s="395"/>
      <c r="B204" s="536"/>
      <c r="C204" s="383"/>
      <c r="D204" s="384"/>
      <c r="E204" s="385"/>
      <c r="F204" s="148"/>
      <c r="G204" s="182"/>
      <c r="H204" s="182"/>
      <c r="I204" s="182"/>
      <c r="J204" s="184"/>
      <c r="K204" s="338" t="s">
        <v>175</v>
      </c>
      <c r="L204" s="121">
        <v>42</v>
      </c>
      <c r="M204" s="156">
        <v>51.9</v>
      </c>
      <c r="N204" s="258">
        <f>M204/L204*100</f>
        <v>123.57142857142858</v>
      </c>
      <c r="O204" s="402"/>
      <c r="P204" s="586"/>
    </row>
    <row r="205" spans="1:16" s="271" customFormat="1" ht="157.5">
      <c r="A205" s="395"/>
      <c r="B205" s="536"/>
      <c r="C205" s="383"/>
      <c r="D205" s="384"/>
      <c r="E205" s="385"/>
      <c r="F205" s="148"/>
      <c r="G205" s="182"/>
      <c r="H205" s="182"/>
      <c r="I205" s="182"/>
      <c r="J205" s="184"/>
      <c r="K205" s="338" t="s">
        <v>176</v>
      </c>
      <c r="L205" s="339">
        <v>100</v>
      </c>
      <c r="M205" s="340">
        <v>100</v>
      </c>
      <c r="N205" s="258">
        <f>M205/L205*100</f>
        <v>100</v>
      </c>
      <c r="O205" s="402"/>
      <c r="P205" s="586"/>
    </row>
    <row r="206" spans="1:16" s="45" customFormat="1" ht="255">
      <c r="A206" s="395"/>
      <c r="B206" s="536"/>
      <c r="C206" s="383"/>
      <c r="D206" s="384"/>
      <c r="E206" s="385"/>
      <c r="F206" s="131" t="s">
        <v>54</v>
      </c>
      <c r="G206" s="132">
        <v>0</v>
      </c>
      <c r="H206" s="132">
        <v>0</v>
      </c>
      <c r="I206" s="182" t="e">
        <f>H206/G206*100</f>
        <v>#DIV/0!</v>
      </c>
      <c r="J206" s="184" t="e">
        <f>E206/I206*100</f>
        <v>#DIV/0!</v>
      </c>
      <c r="K206" s="341" t="s">
        <v>177</v>
      </c>
      <c r="L206" s="121">
        <v>0.01</v>
      </c>
      <c r="M206" s="121">
        <v>0</v>
      </c>
      <c r="N206" s="258">
        <f>M206/L206*100</f>
        <v>0</v>
      </c>
      <c r="O206" s="402"/>
      <c r="P206" s="586"/>
    </row>
    <row r="207" spans="1:16" s="45" customFormat="1" ht="44.25" thickBot="1">
      <c r="A207" s="395"/>
      <c r="B207" s="536"/>
      <c r="C207" s="383"/>
      <c r="D207" s="384"/>
      <c r="E207" s="385"/>
      <c r="F207" s="131" t="s">
        <v>55</v>
      </c>
      <c r="G207" s="132">
        <v>0</v>
      </c>
      <c r="H207" s="132">
        <v>0</v>
      </c>
      <c r="I207" s="182" t="e">
        <f>H207/G207*100</f>
        <v>#DIV/0!</v>
      </c>
      <c r="J207" s="184" t="e">
        <f>E207/I207*100</f>
        <v>#DIV/0!</v>
      </c>
      <c r="K207" s="342"/>
      <c r="L207" s="26"/>
      <c r="M207" s="26"/>
      <c r="N207" s="258"/>
      <c r="O207" s="402"/>
      <c r="P207" s="586"/>
    </row>
    <row r="208" spans="1:16" s="45" customFormat="1" ht="29.25" customHeight="1" thickBot="1">
      <c r="A208" s="395"/>
      <c r="B208" s="536"/>
      <c r="C208" s="386"/>
      <c r="D208" s="387"/>
      <c r="E208" s="388"/>
      <c r="F208" s="343"/>
      <c r="G208" s="344"/>
      <c r="H208" s="344"/>
      <c r="I208" s="344"/>
      <c r="J208" s="345"/>
      <c r="K208" s="389" t="s">
        <v>51</v>
      </c>
      <c r="L208" s="390"/>
      <c r="M208" s="391"/>
      <c r="N208" s="284">
        <f>(N202+N203+N204+N205+N206)/5</f>
        <v>111.69295661151821</v>
      </c>
      <c r="O208" s="403"/>
      <c r="P208" s="587"/>
    </row>
    <row r="209" spans="1:16" s="45" customFormat="1" ht="105">
      <c r="A209" s="392">
        <v>22</v>
      </c>
      <c r="B209" s="407" t="s">
        <v>229</v>
      </c>
      <c r="C209" s="54">
        <v>12</v>
      </c>
      <c r="D209" s="54">
        <v>8</v>
      </c>
      <c r="E209" s="60">
        <f>D209/C209*100</f>
        <v>66.66666666666666</v>
      </c>
      <c r="F209" s="153" t="s">
        <v>7</v>
      </c>
      <c r="G209" s="59">
        <v>53</v>
      </c>
      <c r="H209" s="59">
        <v>53</v>
      </c>
      <c r="I209" s="59">
        <f aca="true" t="shared" si="12" ref="I209:I220">H209/G209*100</f>
        <v>100</v>
      </c>
      <c r="J209" s="195">
        <f aca="true" t="shared" si="13" ref="J209:J220">E209/I209*100</f>
        <v>66.66666666666666</v>
      </c>
      <c r="K209" s="196" t="s">
        <v>217</v>
      </c>
      <c r="L209" s="190" t="s">
        <v>291</v>
      </c>
      <c r="M209" s="190" t="s">
        <v>292</v>
      </c>
      <c r="N209" s="205">
        <v>86.2</v>
      </c>
      <c r="O209" s="410">
        <f>N221*J209/100</f>
        <v>64.85666666666665</v>
      </c>
      <c r="P209" s="377" t="s">
        <v>166</v>
      </c>
    </row>
    <row r="210" spans="1:16" s="45" customFormat="1" ht="126" customHeight="1">
      <c r="A210" s="393"/>
      <c r="B210" s="408"/>
      <c r="C210" s="380" t="s">
        <v>337</v>
      </c>
      <c r="D210" s="381"/>
      <c r="E210" s="382"/>
      <c r="F210" s="154" t="s">
        <v>54</v>
      </c>
      <c r="G210" s="64">
        <v>0</v>
      </c>
      <c r="H210" s="64">
        <v>0</v>
      </c>
      <c r="I210" s="59" t="e">
        <f t="shared" si="12"/>
        <v>#DIV/0!</v>
      </c>
      <c r="J210" s="203" t="e">
        <f t="shared" si="13"/>
        <v>#DIV/0!</v>
      </c>
      <c r="K210" s="197" t="s">
        <v>218</v>
      </c>
      <c r="L210" s="190" t="s">
        <v>293</v>
      </c>
      <c r="M210" s="190" t="s">
        <v>294</v>
      </c>
      <c r="N210" s="202">
        <v>95.5</v>
      </c>
      <c r="O210" s="405"/>
      <c r="P210" s="425"/>
    </row>
    <row r="211" spans="1:16" s="45" customFormat="1" ht="95.25" customHeight="1">
      <c r="A211" s="393"/>
      <c r="B211" s="408"/>
      <c r="C211" s="383"/>
      <c r="D211" s="384"/>
      <c r="E211" s="385"/>
      <c r="F211" s="154" t="s">
        <v>53</v>
      </c>
      <c r="G211" s="64">
        <v>0</v>
      </c>
      <c r="H211" s="64">
        <v>0</v>
      </c>
      <c r="I211" s="59" t="e">
        <f t="shared" si="12"/>
        <v>#DIV/0!</v>
      </c>
      <c r="J211" s="203" t="e">
        <f t="shared" si="13"/>
        <v>#DIV/0!</v>
      </c>
      <c r="K211" s="197" t="s">
        <v>219</v>
      </c>
      <c r="L211" s="191" t="s">
        <v>295</v>
      </c>
      <c r="M211" s="190" t="s">
        <v>296</v>
      </c>
      <c r="N211" s="202">
        <v>88.1</v>
      </c>
      <c r="O211" s="405"/>
      <c r="P211" s="425"/>
    </row>
    <row r="212" spans="1:16" s="45" customFormat="1" ht="105">
      <c r="A212" s="393"/>
      <c r="B212" s="408"/>
      <c r="C212" s="383"/>
      <c r="D212" s="384"/>
      <c r="E212" s="385"/>
      <c r="F212" s="154" t="s">
        <v>55</v>
      </c>
      <c r="G212" s="64">
        <v>53</v>
      </c>
      <c r="H212" s="64">
        <v>53</v>
      </c>
      <c r="I212" s="59">
        <f t="shared" si="12"/>
        <v>100</v>
      </c>
      <c r="J212" s="203">
        <f t="shared" si="13"/>
        <v>0</v>
      </c>
      <c r="K212" s="197" t="s">
        <v>220</v>
      </c>
      <c r="L212" s="191" t="s">
        <v>291</v>
      </c>
      <c r="M212" s="190" t="s">
        <v>297</v>
      </c>
      <c r="N212" s="202">
        <v>84.2</v>
      </c>
      <c r="O212" s="405"/>
      <c r="P212" s="425"/>
    </row>
    <row r="213" spans="1:16" s="45" customFormat="1" ht="53.25" customHeight="1">
      <c r="A213" s="393"/>
      <c r="B213" s="408"/>
      <c r="C213" s="383"/>
      <c r="D213" s="384"/>
      <c r="E213" s="385"/>
      <c r="F213" s="86"/>
      <c r="G213" s="87"/>
      <c r="H213" s="87"/>
      <c r="I213" s="59" t="e">
        <f t="shared" si="12"/>
        <v>#DIV/0!</v>
      </c>
      <c r="J213" s="203" t="e">
        <f t="shared" si="13"/>
        <v>#DIV/0!</v>
      </c>
      <c r="K213" s="197" t="s">
        <v>221</v>
      </c>
      <c r="L213" s="191" t="s">
        <v>298</v>
      </c>
      <c r="M213" s="190" t="s">
        <v>299</v>
      </c>
      <c r="N213" s="202">
        <v>87.18</v>
      </c>
      <c r="O213" s="405"/>
      <c r="P213" s="425"/>
    </row>
    <row r="214" spans="1:16" ht="120">
      <c r="A214" s="393"/>
      <c r="B214" s="408"/>
      <c r="C214" s="383"/>
      <c r="D214" s="384"/>
      <c r="E214" s="385"/>
      <c r="F214" s="86"/>
      <c r="G214" s="87"/>
      <c r="H214" s="87"/>
      <c r="I214" s="59" t="e">
        <f t="shared" si="12"/>
        <v>#DIV/0!</v>
      </c>
      <c r="J214" s="203" t="e">
        <f t="shared" si="13"/>
        <v>#DIV/0!</v>
      </c>
      <c r="K214" s="197" t="s">
        <v>222</v>
      </c>
      <c r="L214" s="198" t="s">
        <v>300</v>
      </c>
      <c r="M214" s="192" t="s">
        <v>301</v>
      </c>
      <c r="N214" s="202">
        <v>70.3</v>
      </c>
      <c r="O214" s="405"/>
      <c r="P214" s="425"/>
    </row>
    <row r="215" spans="1:16" ht="105">
      <c r="A215" s="393"/>
      <c r="B215" s="408"/>
      <c r="C215" s="383"/>
      <c r="D215" s="384"/>
      <c r="E215" s="385"/>
      <c r="F215" s="86"/>
      <c r="G215" s="87"/>
      <c r="H215" s="87"/>
      <c r="I215" s="59" t="e">
        <f t="shared" si="12"/>
        <v>#DIV/0!</v>
      </c>
      <c r="J215" s="203" t="e">
        <f t="shared" si="13"/>
        <v>#DIV/0!</v>
      </c>
      <c r="K215" s="197" t="s">
        <v>223</v>
      </c>
      <c r="L215" s="199" t="s">
        <v>302</v>
      </c>
      <c r="M215" s="192" t="s">
        <v>303</v>
      </c>
      <c r="N215" s="202">
        <v>91.88</v>
      </c>
      <c r="O215" s="405"/>
      <c r="P215" s="425"/>
    </row>
    <row r="216" spans="1:16" ht="120">
      <c r="A216" s="393"/>
      <c r="B216" s="408"/>
      <c r="C216" s="383"/>
      <c r="D216" s="384"/>
      <c r="E216" s="385"/>
      <c r="F216" s="86"/>
      <c r="G216" s="87"/>
      <c r="H216" s="87"/>
      <c r="I216" s="59" t="e">
        <f t="shared" si="12"/>
        <v>#DIV/0!</v>
      </c>
      <c r="J216" s="203" t="e">
        <f t="shared" si="13"/>
        <v>#DIV/0!</v>
      </c>
      <c r="K216" s="197" t="s">
        <v>224</v>
      </c>
      <c r="L216" s="199" t="s">
        <v>304</v>
      </c>
      <c r="M216" s="192" t="s">
        <v>304</v>
      </c>
      <c r="N216" s="206">
        <v>100</v>
      </c>
      <c r="O216" s="405"/>
      <c r="P216" s="425"/>
    </row>
    <row r="217" spans="1:16" ht="90">
      <c r="A217" s="393"/>
      <c r="B217" s="408"/>
      <c r="C217" s="383"/>
      <c r="D217" s="384"/>
      <c r="E217" s="385"/>
      <c r="F217" s="86"/>
      <c r="G217" s="87"/>
      <c r="H217" s="87"/>
      <c r="I217" s="59" t="e">
        <f t="shared" si="12"/>
        <v>#DIV/0!</v>
      </c>
      <c r="J217" s="203" t="e">
        <f t="shared" si="13"/>
        <v>#DIV/0!</v>
      </c>
      <c r="K217" s="197" t="s">
        <v>225</v>
      </c>
      <c r="L217" s="199" t="s">
        <v>305</v>
      </c>
      <c r="M217" s="193" t="s">
        <v>306</v>
      </c>
      <c r="N217" s="202">
        <v>131.5</v>
      </c>
      <c r="O217" s="405"/>
      <c r="P217" s="425"/>
    </row>
    <row r="218" spans="1:16" ht="120">
      <c r="A218" s="393"/>
      <c r="B218" s="408"/>
      <c r="C218" s="383"/>
      <c r="D218" s="384"/>
      <c r="E218" s="385"/>
      <c r="F218" s="86"/>
      <c r="G218" s="87"/>
      <c r="H218" s="87"/>
      <c r="I218" s="59" t="e">
        <f t="shared" si="12"/>
        <v>#DIV/0!</v>
      </c>
      <c r="J218" s="203" t="e">
        <f t="shared" si="13"/>
        <v>#DIV/0!</v>
      </c>
      <c r="K218" s="197" t="s">
        <v>226</v>
      </c>
      <c r="L218" s="199" t="s">
        <v>307</v>
      </c>
      <c r="M218" s="193" t="s">
        <v>308</v>
      </c>
      <c r="N218" s="202">
        <v>178.5</v>
      </c>
      <c r="O218" s="405"/>
      <c r="P218" s="425"/>
    </row>
    <row r="219" spans="1:16" ht="90">
      <c r="A219" s="393"/>
      <c r="B219" s="408"/>
      <c r="C219" s="383"/>
      <c r="D219" s="384"/>
      <c r="E219" s="385"/>
      <c r="F219" s="86"/>
      <c r="G219" s="87"/>
      <c r="H219" s="87"/>
      <c r="I219" s="59" t="e">
        <f t="shared" si="12"/>
        <v>#DIV/0!</v>
      </c>
      <c r="J219" s="203" t="e">
        <f t="shared" si="13"/>
        <v>#DIV/0!</v>
      </c>
      <c r="K219" s="197" t="s">
        <v>227</v>
      </c>
      <c r="L219" s="199" t="s">
        <v>309</v>
      </c>
      <c r="M219" s="193" t="s">
        <v>308</v>
      </c>
      <c r="N219" s="202">
        <v>38.66</v>
      </c>
      <c r="O219" s="405"/>
      <c r="P219" s="425"/>
    </row>
    <row r="220" spans="1:16" ht="76.5">
      <c r="A220" s="393"/>
      <c r="B220" s="408"/>
      <c r="C220" s="383"/>
      <c r="D220" s="384"/>
      <c r="E220" s="385"/>
      <c r="F220" s="86"/>
      <c r="G220" s="87"/>
      <c r="H220" s="87"/>
      <c r="I220" s="59" t="e">
        <f t="shared" si="12"/>
        <v>#DIV/0!</v>
      </c>
      <c r="J220" s="203" t="e">
        <f t="shared" si="13"/>
        <v>#DIV/0!</v>
      </c>
      <c r="K220" s="200" t="s">
        <v>228</v>
      </c>
      <c r="L220" s="201" t="s">
        <v>310</v>
      </c>
      <c r="M220" s="194" t="s">
        <v>311</v>
      </c>
      <c r="N220" s="202">
        <v>115.4</v>
      </c>
      <c r="O220" s="405"/>
      <c r="P220" s="425"/>
    </row>
    <row r="221" spans="1:16" ht="38.25" customHeight="1" thickBot="1">
      <c r="A221" s="394"/>
      <c r="B221" s="409"/>
      <c r="C221" s="386"/>
      <c r="D221" s="387"/>
      <c r="E221" s="388"/>
      <c r="F221" s="114"/>
      <c r="G221" s="115"/>
      <c r="H221" s="115"/>
      <c r="I221" s="115"/>
      <c r="J221" s="116"/>
      <c r="K221" s="396" t="s">
        <v>51</v>
      </c>
      <c r="L221" s="397"/>
      <c r="M221" s="398"/>
      <c r="N221" s="204">
        <f>(N209+N210+N211+N212+N213+N214+N215+N216+N217+N218+N219+N220)/12</f>
        <v>97.28500000000001</v>
      </c>
      <c r="O221" s="406"/>
      <c r="P221" s="426"/>
    </row>
    <row r="222" spans="1:16" ht="110.25" customHeight="1">
      <c r="A222" s="392">
        <v>23</v>
      </c>
      <c r="B222" s="407" t="s">
        <v>262</v>
      </c>
      <c r="C222" s="55">
        <v>1</v>
      </c>
      <c r="D222" s="56">
        <v>1</v>
      </c>
      <c r="E222" s="57">
        <f>D222/C222*100</f>
        <v>100</v>
      </c>
      <c r="F222" s="58" t="s">
        <v>7</v>
      </c>
      <c r="G222" s="59">
        <f>G223+G224+G226+G227</f>
        <v>8236.699999999999</v>
      </c>
      <c r="H222" s="59">
        <f>H223+H224+H226+H227</f>
        <v>8138.099999999999</v>
      </c>
      <c r="I222" s="59">
        <f aca="true" t="shared" si="14" ref="I222:I227">H222/G222*100</f>
        <v>98.80291864460283</v>
      </c>
      <c r="J222" s="60">
        <f aca="true" t="shared" si="15" ref="J222:J227">E222/I222*100</f>
        <v>101.21158501370098</v>
      </c>
      <c r="K222" s="61" t="s">
        <v>230</v>
      </c>
      <c r="L222" s="62">
        <v>100</v>
      </c>
      <c r="M222" s="62">
        <v>100</v>
      </c>
      <c r="N222" s="137">
        <f>M222/L222*100</f>
        <v>100</v>
      </c>
      <c r="O222" s="207">
        <f>N227*J222/100</f>
        <v>99.52472526347263</v>
      </c>
      <c r="P222" s="207" t="s">
        <v>237</v>
      </c>
    </row>
    <row r="223" spans="1:16" ht="65.25" customHeight="1">
      <c r="A223" s="393"/>
      <c r="B223" s="408"/>
      <c r="C223" s="573" t="s">
        <v>263</v>
      </c>
      <c r="D223" s="574"/>
      <c r="E223" s="575"/>
      <c r="F223" s="63" t="s">
        <v>54</v>
      </c>
      <c r="G223" s="64">
        <v>0</v>
      </c>
      <c r="H223" s="64">
        <v>0</v>
      </c>
      <c r="I223" s="59" t="e">
        <f t="shared" si="14"/>
        <v>#DIV/0!</v>
      </c>
      <c r="J223" s="54" t="e">
        <f t="shared" si="15"/>
        <v>#DIV/0!</v>
      </c>
      <c r="K223" s="65" t="s">
        <v>231</v>
      </c>
      <c r="L223" s="66">
        <v>100</v>
      </c>
      <c r="M223" s="66">
        <v>95</v>
      </c>
      <c r="N223" s="137">
        <f>M223/L223*100</f>
        <v>95</v>
      </c>
      <c r="O223" s="117"/>
      <c r="P223" s="117"/>
    </row>
    <row r="224" spans="1:16" ht="62.25" customHeight="1">
      <c r="A224" s="393"/>
      <c r="B224" s="408"/>
      <c r="C224" s="576"/>
      <c r="D224" s="577"/>
      <c r="E224" s="578"/>
      <c r="F224" s="63" t="s">
        <v>53</v>
      </c>
      <c r="G224" s="64">
        <v>7477.4</v>
      </c>
      <c r="H224" s="64">
        <v>7383.7</v>
      </c>
      <c r="I224" s="59">
        <f t="shared" si="14"/>
        <v>98.74689063043304</v>
      </c>
      <c r="J224" s="54">
        <f t="shared" si="15"/>
        <v>0</v>
      </c>
      <c r="K224" s="67" t="s">
        <v>232</v>
      </c>
      <c r="L224" s="62">
        <v>0</v>
      </c>
      <c r="M224" s="62">
        <v>0</v>
      </c>
      <c r="N224" s="68">
        <v>100</v>
      </c>
      <c r="O224" s="117"/>
      <c r="P224" s="117"/>
    </row>
    <row r="225" spans="1:16" ht="51" customHeight="1">
      <c r="A225" s="393"/>
      <c r="B225" s="408"/>
      <c r="C225" s="576"/>
      <c r="D225" s="577"/>
      <c r="E225" s="578"/>
      <c r="F225" s="69" t="s">
        <v>73</v>
      </c>
      <c r="G225" s="64"/>
      <c r="H225" s="64"/>
      <c r="I225" s="59" t="e">
        <f>H225/G225*100</f>
        <v>#DIV/0!</v>
      </c>
      <c r="J225" s="54" t="e">
        <f>E225/I225*100</f>
        <v>#DIV/0!</v>
      </c>
      <c r="K225" s="89"/>
      <c r="L225" s="85"/>
      <c r="M225" s="85"/>
      <c r="N225" s="68" t="e">
        <f>M225/L225*100</f>
        <v>#DIV/0!</v>
      </c>
      <c r="O225" s="117"/>
      <c r="P225" s="117"/>
    </row>
    <row r="226" spans="1:16" ht="83.25" customHeight="1">
      <c r="A226" s="393"/>
      <c r="B226" s="408"/>
      <c r="C226" s="576"/>
      <c r="D226" s="577"/>
      <c r="E226" s="578"/>
      <c r="F226" s="69" t="s">
        <v>75</v>
      </c>
      <c r="G226" s="64"/>
      <c r="H226" s="64"/>
      <c r="I226" s="59" t="e">
        <f>H226/G226*100</f>
        <v>#DIV/0!</v>
      </c>
      <c r="J226" s="54" t="e">
        <f>E226/I226*100</f>
        <v>#DIV/0!</v>
      </c>
      <c r="K226" s="89"/>
      <c r="L226" s="85"/>
      <c r="M226" s="85"/>
      <c r="N226" s="68" t="e">
        <f>M226/L226*100</f>
        <v>#DIV/0!</v>
      </c>
      <c r="O226" s="118"/>
      <c r="P226" s="118"/>
    </row>
    <row r="227" spans="1:16" ht="44.25" customHeight="1">
      <c r="A227" s="393"/>
      <c r="B227" s="572"/>
      <c r="C227" s="579"/>
      <c r="D227" s="580"/>
      <c r="E227" s="581"/>
      <c r="F227" s="63" t="s">
        <v>55</v>
      </c>
      <c r="G227" s="64">
        <v>759.3</v>
      </c>
      <c r="H227" s="64">
        <v>754.4</v>
      </c>
      <c r="I227" s="59">
        <f t="shared" si="14"/>
        <v>99.35466877387067</v>
      </c>
      <c r="J227" s="54">
        <f t="shared" si="15"/>
        <v>0</v>
      </c>
      <c r="K227" s="502" t="s">
        <v>51</v>
      </c>
      <c r="L227" s="503"/>
      <c r="M227" s="504"/>
      <c r="N227" s="68">
        <f>(N222+N223+N224)/3</f>
        <v>98.33333333333333</v>
      </c>
      <c r="O227" s="119"/>
      <c r="P227" s="119"/>
    </row>
    <row r="228" spans="1:16" ht="63.75" customHeight="1">
      <c r="A228" s="392">
        <v>24</v>
      </c>
      <c r="B228" s="399" t="s">
        <v>233</v>
      </c>
      <c r="C228" s="151">
        <v>3</v>
      </c>
      <c r="D228" s="151">
        <v>2</v>
      </c>
      <c r="E228" s="151">
        <f>D228/C228*100</f>
        <v>66.66666666666666</v>
      </c>
      <c r="F228" s="153" t="s">
        <v>7</v>
      </c>
      <c r="G228" s="59">
        <f>G229+G230+G231+G232</f>
        <v>6975.460000000001</v>
      </c>
      <c r="H228" s="59">
        <f>H229+H230+H231+H232</f>
        <v>5801.811999999999</v>
      </c>
      <c r="I228" s="59">
        <f>H228/G228*100</f>
        <v>83.17461500746901</v>
      </c>
      <c r="J228" s="59">
        <f>E228/I228*100</f>
        <v>80.15266035277716</v>
      </c>
      <c r="K228" s="159" t="s">
        <v>234</v>
      </c>
      <c r="L228" s="121">
        <v>72</v>
      </c>
      <c r="M228" s="121">
        <v>72</v>
      </c>
      <c r="N228" s="161">
        <f>M228/L228*100</f>
        <v>100</v>
      </c>
      <c r="O228" s="597">
        <f>N233*J228/100</f>
        <v>53.43510690185144</v>
      </c>
      <c r="P228" s="528" t="s">
        <v>66</v>
      </c>
    </row>
    <row r="229" spans="1:16" ht="95.25" customHeight="1">
      <c r="A229" s="393"/>
      <c r="B229" s="399"/>
      <c r="C229" s="400" t="s">
        <v>275</v>
      </c>
      <c r="D229" s="400"/>
      <c r="E229" s="400"/>
      <c r="F229" s="154" t="s">
        <v>54</v>
      </c>
      <c r="G229" s="152">
        <v>5309.6</v>
      </c>
      <c r="H229" s="152">
        <v>4370.7</v>
      </c>
      <c r="I229" s="59">
        <f>H229/G229*100</f>
        <v>82.31693536236251</v>
      </c>
      <c r="J229" s="59">
        <f>E229/I229*100</f>
        <v>0</v>
      </c>
      <c r="K229" s="159" t="s">
        <v>235</v>
      </c>
      <c r="L229" s="121">
        <v>72</v>
      </c>
      <c r="M229" s="121">
        <v>72</v>
      </c>
      <c r="N229" s="161">
        <f>M229/L229*100</f>
        <v>100</v>
      </c>
      <c r="O229" s="561"/>
      <c r="P229" s="528"/>
    </row>
    <row r="230" spans="1:16" ht="111" customHeight="1">
      <c r="A230" s="393"/>
      <c r="B230" s="399"/>
      <c r="C230" s="400"/>
      <c r="D230" s="400"/>
      <c r="E230" s="400"/>
      <c r="F230" s="154" t="s">
        <v>53</v>
      </c>
      <c r="G230" s="64"/>
      <c r="H230" s="64"/>
      <c r="I230" s="59" t="e">
        <f>H230/G230*100</f>
        <v>#DIV/0!</v>
      </c>
      <c r="J230" s="59" t="e">
        <f>E230/I230*100</f>
        <v>#DIV/0!</v>
      </c>
      <c r="K230" s="160" t="s">
        <v>236</v>
      </c>
      <c r="L230" s="121">
        <v>5</v>
      </c>
      <c r="M230" s="121">
        <v>0</v>
      </c>
      <c r="N230" s="161">
        <f>M230/L230*100</f>
        <v>0</v>
      </c>
      <c r="O230" s="561"/>
      <c r="P230" s="528"/>
    </row>
    <row r="231" spans="1:16" ht="45" customHeight="1">
      <c r="A231" s="393"/>
      <c r="B231" s="399"/>
      <c r="C231" s="400"/>
      <c r="D231" s="400"/>
      <c r="E231" s="400"/>
      <c r="F231" s="155" t="s">
        <v>56</v>
      </c>
      <c r="G231" s="152">
        <v>1596.1</v>
      </c>
      <c r="H231" s="152">
        <v>1373.1</v>
      </c>
      <c r="I231" s="59">
        <f>H231/G231*100</f>
        <v>86.02844433306184</v>
      </c>
      <c r="J231" s="59">
        <f>E231/I231*100</f>
        <v>0</v>
      </c>
      <c r="K231" s="108"/>
      <c r="L231" s="81"/>
      <c r="M231" s="81"/>
      <c r="N231" s="161" t="e">
        <f>M231/L231*100</f>
        <v>#DIV/0!</v>
      </c>
      <c r="O231" s="561"/>
      <c r="P231" s="528"/>
    </row>
    <row r="232" spans="1:16" ht="43.5">
      <c r="A232" s="393"/>
      <c r="B232" s="399"/>
      <c r="C232" s="400"/>
      <c r="D232" s="400"/>
      <c r="E232" s="400"/>
      <c r="F232" s="69" t="s">
        <v>244</v>
      </c>
      <c r="G232" s="121">
        <v>69.76</v>
      </c>
      <c r="H232" s="156">
        <v>58.012</v>
      </c>
      <c r="I232" s="157">
        <f>H232/G232*100</f>
        <v>83.15940366972477</v>
      </c>
      <c r="J232" s="158">
        <f>E232/I232*100</f>
        <v>0</v>
      </c>
      <c r="K232" s="108"/>
      <c r="L232" s="81"/>
      <c r="M232" s="81"/>
      <c r="N232" s="161" t="e">
        <f>M232/L232*100</f>
        <v>#DIV/0!</v>
      </c>
      <c r="O232" s="561"/>
      <c r="P232" s="528"/>
    </row>
    <row r="233" spans="1:16" ht="19.5" customHeight="1" thickBot="1">
      <c r="A233" s="393"/>
      <c r="B233" s="399"/>
      <c r="C233" s="400"/>
      <c r="D233" s="400"/>
      <c r="E233" s="400"/>
      <c r="F233" s="97"/>
      <c r="G233" s="88"/>
      <c r="H233" s="88"/>
      <c r="I233" s="88"/>
      <c r="J233" s="88"/>
      <c r="K233" s="571" t="s">
        <v>51</v>
      </c>
      <c r="L233" s="571"/>
      <c r="M233" s="571"/>
      <c r="N233" s="162">
        <f>(N228+N229+N230)/3</f>
        <v>66.66666666666667</v>
      </c>
      <c r="O233" s="561"/>
      <c r="P233" s="528"/>
    </row>
    <row r="234" spans="1:16" ht="45">
      <c r="A234" s="393">
        <v>25</v>
      </c>
      <c r="B234" s="407" t="s">
        <v>317</v>
      </c>
      <c r="C234" s="315">
        <v>8</v>
      </c>
      <c r="D234" s="315">
        <v>8</v>
      </c>
      <c r="E234" s="346">
        <f>D234/C234*100</f>
        <v>100</v>
      </c>
      <c r="F234" s="148" t="s">
        <v>7</v>
      </c>
      <c r="G234" s="182">
        <f>G235+G236+G237</f>
        <v>6</v>
      </c>
      <c r="H234" s="182">
        <f>H235+H236+H237</f>
        <v>6</v>
      </c>
      <c r="I234" s="182">
        <f>H234/G234*100</f>
        <v>100</v>
      </c>
      <c r="J234" s="347">
        <f>E234/I234*100</f>
        <v>100</v>
      </c>
      <c r="K234" s="348" t="s">
        <v>247</v>
      </c>
      <c r="L234" s="349" t="s">
        <v>312</v>
      </c>
      <c r="M234" s="349" t="s">
        <v>312</v>
      </c>
      <c r="N234" s="257">
        <f>L234/M234*100</f>
        <v>100</v>
      </c>
      <c r="O234" s="410">
        <f>N238*J234/100</f>
        <v>89.5954124752523</v>
      </c>
      <c r="P234" s="377" t="s">
        <v>66</v>
      </c>
    </row>
    <row r="235" spans="1:16" ht="43.5">
      <c r="A235" s="393"/>
      <c r="B235" s="408"/>
      <c r="C235" s="380" t="s">
        <v>318</v>
      </c>
      <c r="D235" s="381"/>
      <c r="E235" s="382"/>
      <c r="F235" s="131" t="s">
        <v>54</v>
      </c>
      <c r="G235" s="132">
        <v>0</v>
      </c>
      <c r="H235" s="132">
        <v>0</v>
      </c>
      <c r="I235" s="182" t="e">
        <f>H235/G235*100</f>
        <v>#DIV/0!</v>
      </c>
      <c r="J235" s="279" t="e">
        <f>K8E8/I235*100</f>
        <v>#NAME?</v>
      </c>
      <c r="K235" s="263" t="s">
        <v>248</v>
      </c>
      <c r="L235" s="349" t="s">
        <v>313</v>
      </c>
      <c r="M235" s="349" t="s">
        <v>314</v>
      </c>
      <c r="N235" s="257">
        <f>L235/M235*100</f>
        <v>107.63815090329436</v>
      </c>
      <c r="O235" s="405"/>
      <c r="P235" s="378"/>
    </row>
    <row r="236" spans="1:16" ht="45">
      <c r="A236" s="393"/>
      <c r="B236" s="408"/>
      <c r="C236" s="383"/>
      <c r="D236" s="384"/>
      <c r="E236" s="385"/>
      <c r="F236" s="131" t="s">
        <v>53</v>
      </c>
      <c r="G236" s="132">
        <v>0</v>
      </c>
      <c r="H236" s="132">
        <v>0</v>
      </c>
      <c r="I236" s="182" t="e">
        <f>H236/G236*100</f>
        <v>#DIV/0!</v>
      </c>
      <c r="J236" s="184" t="e">
        <f>E236/I236*100</f>
        <v>#DIV/0!</v>
      </c>
      <c r="K236" s="263" t="s">
        <v>249</v>
      </c>
      <c r="L236" s="350" t="s">
        <v>315</v>
      </c>
      <c r="M236" s="349" t="s">
        <v>316</v>
      </c>
      <c r="N236" s="257">
        <f>L236/M236*100</f>
        <v>61.14808652246256</v>
      </c>
      <c r="O236" s="405"/>
      <c r="P236" s="378"/>
    </row>
    <row r="237" spans="1:16" ht="43.5">
      <c r="A237" s="393"/>
      <c r="B237" s="408"/>
      <c r="C237" s="383"/>
      <c r="D237" s="384"/>
      <c r="E237" s="385"/>
      <c r="F237" s="131" t="s">
        <v>55</v>
      </c>
      <c r="G237" s="132">
        <v>6</v>
      </c>
      <c r="H237" s="132">
        <v>6</v>
      </c>
      <c r="I237" s="182">
        <f>H237/G237*100</f>
        <v>100</v>
      </c>
      <c r="J237" s="184">
        <f>E237/I237*100</f>
        <v>0</v>
      </c>
      <c r="K237" s="263"/>
      <c r="L237" s="350"/>
      <c r="M237" s="349"/>
      <c r="N237" s="257"/>
      <c r="O237" s="405"/>
      <c r="P237" s="378"/>
    </row>
    <row r="238" spans="1:16" ht="19.5" customHeight="1" thickBot="1">
      <c r="A238" s="394"/>
      <c r="B238" s="409"/>
      <c r="C238" s="386"/>
      <c r="D238" s="387"/>
      <c r="E238" s="388"/>
      <c r="F238" s="343"/>
      <c r="G238" s="344"/>
      <c r="H238" s="344"/>
      <c r="I238" s="344"/>
      <c r="J238" s="345"/>
      <c r="K238" s="389" t="s">
        <v>51</v>
      </c>
      <c r="L238" s="390"/>
      <c r="M238" s="391"/>
      <c r="N238" s="284">
        <f>(N234+N235+N236)/3</f>
        <v>89.5954124752523</v>
      </c>
      <c r="O238" s="406"/>
      <c r="P238" s="379"/>
    </row>
    <row r="239" spans="1:16" ht="18.75">
      <c r="A239" s="53"/>
      <c r="B239" s="45"/>
      <c r="C239" s="45"/>
      <c r="D239" s="45"/>
      <c r="E239" s="45"/>
      <c r="F239" s="45"/>
      <c r="G239" s="45"/>
      <c r="H239" s="45"/>
      <c r="I239" s="45"/>
      <c r="J239" s="45"/>
      <c r="K239" s="45"/>
      <c r="L239" s="45"/>
      <c r="M239" s="45"/>
      <c r="N239" s="45"/>
      <c r="O239" s="45"/>
      <c r="P239" s="45"/>
    </row>
    <row r="240" spans="1:16" ht="18.75">
      <c r="A240" s="53"/>
      <c r="B240" s="45"/>
      <c r="C240" s="45"/>
      <c r="D240" s="45"/>
      <c r="E240" s="45"/>
      <c r="F240" s="45"/>
      <c r="G240" s="45"/>
      <c r="H240" s="45"/>
      <c r="I240" s="45"/>
      <c r="J240" s="45"/>
      <c r="K240" s="45"/>
      <c r="L240" s="45"/>
      <c r="M240" s="45"/>
      <c r="N240" s="45"/>
      <c r="O240" s="45"/>
      <c r="P240" s="45"/>
    </row>
    <row r="241" spans="1:16" ht="18.75">
      <c r="A241" s="53"/>
      <c r="B241" s="45"/>
      <c r="C241" s="45"/>
      <c r="D241" s="45"/>
      <c r="E241" s="45"/>
      <c r="F241" s="45"/>
      <c r="G241" s="45"/>
      <c r="H241" s="45"/>
      <c r="I241" s="45"/>
      <c r="J241" s="45"/>
      <c r="K241" s="45"/>
      <c r="L241" s="45"/>
      <c r="M241" s="45"/>
      <c r="N241" s="45"/>
      <c r="O241" s="45"/>
      <c r="P241" s="45"/>
    </row>
    <row r="242" spans="1:16" ht="18.75">
      <c r="A242" s="53"/>
      <c r="B242" s="45"/>
      <c r="C242" s="45"/>
      <c r="D242" s="45"/>
      <c r="E242" s="45"/>
      <c r="F242" s="45"/>
      <c r="G242" s="45"/>
      <c r="H242" s="45"/>
      <c r="I242" s="45"/>
      <c r="J242" s="45"/>
      <c r="K242" s="45"/>
      <c r="L242" s="45"/>
      <c r="M242" s="45"/>
      <c r="N242" s="45"/>
      <c r="O242" s="45"/>
      <c r="P242" s="45"/>
    </row>
    <row r="243" spans="1:16" ht="18.75">
      <c r="A243" s="53"/>
      <c r="B243" s="45"/>
      <c r="C243" s="45"/>
      <c r="D243" s="45"/>
      <c r="E243" s="45"/>
      <c r="F243" s="45"/>
      <c r="G243" s="45"/>
      <c r="H243" s="45"/>
      <c r="I243" s="45"/>
      <c r="J243" s="45"/>
      <c r="K243" s="45"/>
      <c r="L243" s="45"/>
      <c r="M243" s="45"/>
      <c r="N243" s="45"/>
      <c r="O243" s="45"/>
      <c r="P243" s="45"/>
    </row>
    <row r="244" spans="1:16" ht="18.75">
      <c r="A244" s="53"/>
      <c r="B244" s="45"/>
      <c r="C244" s="45"/>
      <c r="D244" s="45"/>
      <c r="E244" s="45"/>
      <c r="F244" s="45"/>
      <c r="G244" s="45"/>
      <c r="H244" s="45"/>
      <c r="I244" s="45"/>
      <c r="J244" s="45"/>
      <c r="K244" s="45"/>
      <c r="L244" s="45"/>
      <c r="M244" s="45"/>
      <c r="N244" s="45"/>
      <c r="O244" s="45"/>
      <c r="P244" s="45"/>
    </row>
    <row r="245" spans="1:16" ht="18.75">
      <c r="A245" s="53"/>
      <c r="B245" s="45"/>
      <c r="C245" s="45"/>
      <c r="D245" s="45"/>
      <c r="E245" s="45"/>
      <c r="F245" s="45"/>
      <c r="G245" s="45"/>
      <c r="H245" s="45"/>
      <c r="I245" s="45"/>
      <c r="J245" s="45"/>
      <c r="K245" s="45"/>
      <c r="L245" s="45"/>
      <c r="M245" s="45"/>
      <c r="N245" s="45"/>
      <c r="O245" s="45"/>
      <c r="P245" s="45"/>
    </row>
    <row r="246" spans="1:16" ht="18.75">
      <c r="A246" s="53"/>
      <c r="B246" s="45"/>
      <c r="C246" s="45"/>
      <c r="D246" s="45"/>
      <c r="E246" s="45"/>
      <c r="F246" s="45"/>
      <c r="G246" s="45"/>
      <c r="H246" s="45"/>
      <c r="I246" s="45"/>
      <c r="J246" s="45"/>
      <c r="K246" s="45"/>
      <c r="L246" s="45"/>
      <c r="M246" s="45"/>
      <c r="N246" s="45"/>
      <c r="O246" s="45"/>
      <c r="P246" s="45"/>
    </row>
    <row r="247" spans="1:16" ht="18.75">
      <c r="A247" s="53"/>
      <c r="B247" s="45"/>
      <c r="C247" s="45"/>
      <c r="D247" s="45"/>
      <c r="E247" s="45"/>
      <c r="F247" s="45"/>
      <c r="G247" s="45"/>
      <c r="H247" s="45"/>
      <c r="I247" s="45"/>
      <c r="J247" s="45"/>
      <c r="K247" s="45"/>
      <c r="L247" s="45"/>
      <c r="M247" s="45"/>
      <c r="N247" s="45"/>
      <c r="O247" s="45"/>
      <c r="P247" s="45"/>
    </row>
    <row r="248" spans="1:16" ht="18.75">
      <c r="A248" s="53"/>
      <c r="B248" s="45"/>
      <c r="C248" s="45"/>
      <c r="D248" s="45"/>
      <c r="E248" s="45"/>
      <c r="F248" s="45"/>
      <c r="G248" s="45"/>
      <c r="H248" s="45"/>
      <c r="I248" s="45"/>
      <c r="J248" s="45"/>
      <c r="K248" s="45"/>
      <c r="L248" s="45"/>
      <c r="M248" s="45"/>
      <c r="N248" s="45"/>
      <c r="O248" s="45"/>
      <c r="P248" s="45"/>
    </row>
    <row r="249" spans="1:16" ht="18.75">
      <c r="A249" s="53"/>
      <c r="B249" s="45"/>
      <c r="C249" s="45"/>
      <c r="D249" s="45"/>
      <c r="E249" s="45"/>
      <c r="F249" s="45"/>
      <c r="G249" s="45"/>
      <c r="H249" s="45"/>
      <c r="I249" s="45"/>
      <c r="J249" s="45"/>
      <c r="K249" s="45"/>
      <c r="L249" s="45"/>
      <c r="M249" s="45"/>
      <c r="N249" s="45"/>
      <c r="O249" s="45"/>
      <c r="P249" s="45"/>
    </row>
    <row r="250" spans="1:16" ht="18.75">
      <c r="A250" s="53"/>
      <c r="B250" s="45"/>
      <c r="C250" s="45"/>
      <c r="D250" s="45"/>
      <c r="E250" s="45"/>
      <c r="F250" s="45"/>
      <c r="G250" s="45"/>
      <c r="H250" s="45"/>
      <c r="I250" s="45"/>
      <c r="J250" s="45"/>
      <c r="K250" s="45"/>
      <c r="L250" s="45"/>
      <c r="M250" s="45"/>
      <c r="N250" s="45"/>
      <c r="O250" s="45"/>
      <c r="P250" s="45"/>
    </row>
    <row r="251" spans="1:16" ht="18.75">
      <c r="A251" s="53"/>
      <c r="B251" s="45"/>
      <c r="C251" s="45"/>
      <c r="D251" s="45"/>
      <c r="E251" s="45"/>
      <c r="F251" s="45"/>
      <c r="G251" s="45"/>
      <c r="H251" s="45"/>
      <c r="I251" s="45"/>
      <c r="J251" s="45"/>
      <c r="K251" s="45"/>
      <c r="L251" s="45"/>
      <c r="M251" s="45"/>
      <c r="N251" s="45"/>
      <c r="O251" s="45"/>
      <c r="P251" s="45"/>
    </row>
    <row r="252" spans="1:16" ht="18.75">
      <c r="A252" s="53"/>
      <c r="B252" s="45"/>
      <c r="C252" s="45"/>
      <c r="D252" s="45"/>
      <c r="E252" s="45"/>
      <c r="F252" s="45"/>
      <c r="G252" s="45"/>
      <c r="H252" s="45"/>
      <c r="I252" s="45"/>
      <c r="J252" s="45"/>
      <c r="K252" s="45"/>
      <c r="L252" s="45"/>
      <c r="M252" s="45"/>
      <c r="N252" s="45"/>
      <c r="O252" s="45"/>
      <c r="P252" s="45"/>
    </row>
    <row r="253" spans="1:16" ht="18.75">
      <c r="A253" s="53"/>
      <c r="B253" s="45"/>
      <c r="C253" s="45"/>
      <c r="D253" s="45"/>
      <c r="E253" s="45"/>
      <c r="F253" s="45"/>
      <c r="G253" s="45"/>
      <c r="H253" s="45"/>
      <c r="I253" s="45"/>
      <c r="J253" s="45"/>
      <c r="K253" s="45"/>
      <c r="L253" s="45"/>
      <c r="M253" s="45"/>
      <c r="N253" s="45"/>
      <c r="O253" s="45"/>
      <c r="P253" s="45"/>
    </row>
    <row r="254" spans="1:16" ht="18.75">
      <c r="A254" s="53"/>
      <c r="B254" s="45"/>
      <c r="C254" s="45"/>
      <c r="D254" s="45"/>
      <c r="E254" s="45"/>
      <c r="F254" s="45"/>
      <c r="G254" s="45"/>
      <c r="H254" s="45"/>
      <c r="I254" s="45"/>
      <c r="J254" s="45"/>
      <c r="K254" s="45"/>
      <c r="L254" s="45"/>
      <c r="M254" s="45"/>
      <c r="N254" s="45"/>
      <c r="O254" s="45"/>
      <c r="P254" s="45"/>
    </row>
    <row r="255" spans="1:16" ht="18.75">
      <c r="A255" s="53"/>
      <c r="B255" s="45"/>
      <c r="C255" s="45"/>
      <c r="D255" s="45"/>
      <c r="E255" s="45"/>
      <c r="F255" s="45"/>
      <c r="G255" s="45"/>
      <c r="H255" s="45"/>
      <c r="I255" s="45"/>
      <c r="J255" s="45"/>
      <c r="K255" s="45"/>
      <c r="L255" s="45"/>
      <c r="M255" s="45"/>
      <c r="N255" s="45"/>
      <c r="O255" s="45"/>
      <c r="P255" s="45"/>
    </row>
    <row r="256" spans="1:16" ht="18.75">
      <c r="A256" s="53"/>
      <c r="B256" s="45"/>
      <c r="C256" s="45"/>
      <c r="D256" s="45"/>
      <c r="E256" s="45"/>
      <c r="F256" s="45"/>
      <c r="G256" s="45"/>
      <c r="H256" s="45"/>
      <c r="I256" s="45"/>
      <c r="J256" s="45"/>
      <c r="K256" s="45"/>
      <c r="L256" s="45"/>
      <c r="M256" s="45"/>
      <c r="N256" s="45"/>
      <c r="O256" s="45"/>
      <c r="P256" s="45"/>
    </row>
    <row r="257" spans="1:16" ht="18.75">
      <c r="A257" s="53"/>
      <c r="B257" s="45"/>
      <c r="C257" s="45"/>
      <c r="D257" s="45"/>
      <c r="E257" s="45"/>
      <c r="F257" s="45"/>
      <c r="G257" s="45"/>
      <c r="H257" s="45"/>
      <c r="I257" s="45"/>
      <c r="J257" s="45"/>
      <c r="K257" s="45"/>
      <c r="L257" s="45"/>
      <c r="M257" s="45"/>
      <c r="N257" s="45"/>
      <c r="O257" s="45"/>
      <c r="P257" s="45"/>
    </row>
    <row r="258" spans="1:16" ht="18.75">
      <c r="A258" s="53"/>
      <c r="B258" s="45"/>
      <c r="C258" s="45"/>
      <c r="D258" s="45"/>
      <c r="E258" s="45"/>
      <c r="F258" s="45"/>
      <c r="G258" s="45"/>
      <c r="H258" s="45"/>
      <c r="I258" s="45"/>
      <c r="J258" s="45"/>
      <c r="K258" s="45"/>
      <c r="L258" s="45"/>
      <c r="M258" s="45"/>
      <c r="N258" s="45"/>
      <c r="O258" s="45"/>
      <c r="P258" s="45"/>
    </row>
    <row r="259" spans="1:16" ht="18.75">
      <c r="A259" s="53"/>
      <c r="B259" s="45"/>
      <c r="C259" s="45"/>
      <c r="D259" s="45"/>
      <c r="E259" s="45"/>
      <c r="F259" s="45"/>
      <c r="G259" s="45"/>
      <c r="H259" s="45"/>
      <c r="I259" s="45"/>
      <c r="J259" s="45"/>
      <c r="K259" s="45"/>
      <c r="L259" s="45"/>
      <c r="M259" s="45"/>
      <c r="N259" s="45"/>
      <c r="O259" s="45"/>
      <c r="P259" s="45"/>
    </row>
    <row r="260" spans="1:16" ht="18.75">
      <c r="A260" s="53"/>
      <c r="B260" s="45"/>
      <c r="C260" s="45"/>
      <c r="D260" s="45"/>
      <c r="E260" s="45"/>
      <c r="F260" s="45"/>
      <c r="G260" s="45"/>
      <c r="H260" s="45"/>
      <c r="I260" s="45"/>
      <c r="J260" s="45"/>
      <c r="K260" s="45"/>
      <c r="L260" s="45"/>
      <c r="M260" s="45"/>
      <c r="N260" s="45"/>
      <c r="O260" s="45"/>
      <c r="P260" s="45"/>
    </row>
    <row r="261" spans="1:16" ht="18.75">
      <c r="A261" s="53"/>
      <c r="B261" s="45"/>
      <c r="C261" s="45"/>
      <c r="D261" s="45"/>
      <c r="E261" s="45"/>
      <c r="F261" s="45"/>
      <c r="G261" s="45"/>
      <c r="H261" s="45"/>
      <c r="I261" s="45"/>
      <c r="J261" s="45"/>
      <c r="K261" s="45"/>
      <c r="L261" s="45"/>
      <c r="M261" s="45"/>
      <c r="N261" s="45"/>
      <c r="O261" s="45"/>
      <c r="P261" s="45"/>
    </row>
    <row r="262" spans="1:16" ht="18.75">
      <c r="A262" s="53"/>
      <c r="B262" s="45"/>
      <c r="C262" s="45"/>
      <c r="D262" s="45"/>
      <c r="E262" s="45"/>
      <c r="F262" s="45"/>
      <c r="G262" s="45"/>
      <c r="H262" s="45"/>
      <c r="I262" s="45"/>
      <c r="J262" s="45"/>
      <c r="K262" s="45"/>
      <c r="L262" s="45"/>
      <c r="M262" s="45"/>
      <c r="N262" s="45"/>
      <c r="O262" s="45"/>
      <c r="P262" s="45"/>
    </row>
    <row r="263" spans="1:16" ht="18.75">
      <c r="A263" s="53"/>
      <c r="B263" s="45"/>
      <c r="C263" s="45"/>
      <c r="D263" s="45"/>
      <c r="E263" s="45"/>
      <c r="F263" s="45"/>
      <c r="G263" s="45"/>
      <c r="H263" s="45"/>
      <c r="I263" s="45"/>
      <c r="J263" s="45"/>
      <c r="K263" s="45"/>
      <c r="L263" s="45"/>
      <c r="M263" s="45"/>
      <c r="N263" s="45"/>
      <c r="O263" s="45"/>
      <c r="P263" s="45"/>
    </row>
    <row r="264" spans="1:16" ht="18.75">
      <c r="A264" s="53"/>
      <c r="B264" s="45"/>
      <c r="C264" s="45"/>
      <c r="D264" s="45"/>
      <c r="E264" s="45"/>
      <c r="F264" s="45"/>
      <c r="G264" s="45"/>
      <c r="H264" s="45"/>
      <c r="I264" s="45"/>
      <c r="J264" s="45"/>
      <c r="K264" s="45"/>
      <c r="L264" s="45"/>
      <c r="M264" s="45"/>
      <c r="N264" s="45"/>
      <c r="O264" s="45"/>
      <c r="P264" s="45"/>
    </row>
    <row r="265" spans="1:16" ht="18.75">
      <c r="A265" s="53"/>
      <c r="B265" s="45"/>
      <c r="C265" s="45"/>
      <c r="D265" s="45"/>
      <c r="E265" s="45"/>
      <c r="F265" s="45"/>
      <c r="G265" s="45"/>
      <c r="H265" s="45"/>
      <c r="I265" s="45"/>
      <c r="J265" s="45"/>
      <c r="K265" s="45"/>
      <c r="L265" s="45"/>
      <c r="M265" s="45"/>
      <c r="N265" s="45"/>
      <c r="O265" s="45"/>
      <c r="P265" s="45"/>
    </row>
    <row r="266" spans="1:16" ht="18.75">
      <c r="A266" s="53"/>
      <c r="B266" s="45"/>
      <c r="C266" s="45"/>
      <c r="D266" s="45"/>
      <c r="E266" s="45"/>
      <c r="F266" s="45"/>
      <c r="G266" s="45"/>
      <c r="H266" s="45"/>
      <c r="I266" s="45"/>
      <c r="J266" s="45"/>
      <c r="K266" s="45"/>
      <c r="L266" s="45"/>
      <c r="M266" s="45"/>
      <c r="N266" s="45"/>
      <c r="O266" s="45"/>
      <c r="P266" s="45"/>
    </row>
    <row r="267" spans="1:16" ht="18.75">
      <c r="A267" s="53"/>
      <c r="B267" s="45"/>
      <c r="C267" s="45"/>
      <c r="D267" s="45"/>
      <c r="E267" s="45"/>
      <c r="F267" s="45"/>
      <c r="G267" s="45"/>
      <c r="H267" s="45"/>
      <c r="I267" s="45"/>
      <c r="J267" s="45"/>
      <c r="K267" s="45"/>
      <c r="L267" s="45"/>
      <c r="M267" s="45"/>
      <c r="N267" s="45"/>
      <c r="O267" s="45"/>
      <c r="P267" s="45"/>
    </row>
    <row r="268" spans="1:16" ht="18.75">
      <c r="A268" s="53"/>
      <c r="B268" s="45"/>
      <c r="C268" s="45"/>
      <c r="D268" s="45"/>
      <c r="E268" s="45"/>
      <c r="F268" s="45"/>
      <c r="G268" s="45"/>
      <c r="H268" s="45"/>
      <c r="I268" s="45"/>
      <c r="J268" s="45"/>
      <c r="K268" s="45"/>
      <c r="L268" s="45"/>
      <c r="M268" s="45"/>
      <c r="N268" s="45"/>
      <c r="O268" s="45"/>
      <c r="P268" s="45"/>
    </row>
    <row r="269" spans="1:16" ht="18.75">
      <c r="A269" s="53"/>
      <c r="B269" s="45"/>
      <c r="C269" s="45"/>
      <c r="D269" s="45"/>
      <c r="E269" s="45"/>
      <c r="F269" s="45"/>
      <c r="G269" s="45"/>
      <c r="H269" s="45"/>
      <c r="I269" s="45"/>
      <c r="J269" s="45"/>
      <c r="K269" s="45"/>
      <c r="L269" s="45"/>
      <c r="M269" s="45"/>
      <c r="N269" s="45"/>
      <c r="O269" s="45"/>
      <c r="P269" s="45"/>
    </row>
    <row r="270" spans="1:16" ht="18.75">
      <c r="A270" s="53"/>
      <c r="B270" s="45"/>
      <c r="C270" s="45"/>
      <c r="D270" s="45"/>
      <c r="E270" s="45"/>
      <c r="F270" s="45"/>
      <c r="G270" s="45"/>
      <c r="H270" s="45"/>
      <c r="I270" s="45"/>
      <c r="J270" s="45"/>
      <c r="K270" s="45"/>
      <c r="L270" s="45"/>
      <c r="M270" s="45"/>
      <c r="N270" s="45"/>
      <c r="O270" s="45"/>
      <c r="P270" s="45"/>
    </row>
    <row r="271" spans="1:16" ht="18.75">
      <c r="A271" s="53"/>
      <c r="B271" s="45"/>
      <c r="C271" s="45"/>
      <c r="D271" s="45"/>
      <c r="E271" s="45"/>
      <c r="F271" s="45"/>
      <c r="G271" s="45"/>
      <c r="H271" s="45"/>
      <c r="I271" s="45"/>
      <c r="J271" s="45"/>
      <c r="K271" s="45"/>
      <c r="L271" s="45"/>
      <c r="M271" s="45"/>
      <c r="N271" s="45"/>
      <c r="O271" s="45"/>
      <c r="P271" s="45"/>
    </row>
    <row r="272" spans="1:16" ht="18.75">
      <c r="A272" s="53"/>
      <c r="B272" s="45"/>
      <c r="C272" s="45"/>
      <c r="D272" s="45"/>
      <c r="E272" s="45"/>
      <c r="F272" s="45"/>
      <c r="G272" s="45"/>
      <c r="H272" s="45"/>
      <c r="I272" s="45"/>
      <c r="J272" s="45"/>
      <c r="K272" s="45"/>
      <c r="L272" s="45"/>
      <c r="M272" s="45"/>
      <c r="N272" s="45"/>
      <c r="O272" s="45"/>
      <c r="P272" s="45"/>
    </row>
    <row r="273" spans="1:16" ht="18.75">
      <c r="A273" s="53"/>
      <c r="B273" s="45"/>
      <c r="C273" s="45"/>
      <c r="D273" s="45"/>
      <c r="E273" s="45"/>
      <c r="F273" s="45"/>
      <c r="G273" s="45"/>
      <c r="H273" s="45"/>
      <c r="I273" s="45"/>
      <c r="J273" s="45"/>
      <c r="K273" s="45"/>
      <c r="L273" s="45"/>
      <c r="M273" s="45"/>
      <c r="N273" s="45"/>
      <c r="O273" s="45"/>
      <c r="P273" s="45"/>
    </row>
    <row r="274" spans="1:16" ht="18.75">
      <c r="A274" s="53"/>
      <c r="B274" s="45"/>
      <c r="C274" s="45"/>
      <c r="D274" s="45"/>
      <c r="E274" s="45"/>
      <c r="F274" s="45"/>
      <c r="G274" s="45"/>
      <c r="H274" s="45"/>
      <c r="I274" s="45"/>
      <c r="J274" s="45"/>
      <c r="K274" s="45"/>
      <c r="L274" s="45"/>
      <c r="M274" s="45"/>
      <c r="N274" s="45"/>
      <c r="O274" s="45"/>
      <c r="P274" s="45"/>
    </row>
    <row r="275" spans="1:16" ht="18.75">
      <c r="A275" s="53"/>
      <c r="B275" s="45"/>
      <c r="C275" s="45"/>
      <c r="D275" s="45"/>
      <c r="E275" s="45"/>
      <c r="F275" s="45"/>
      <c r="G275" s="45"/>
      <c r="H275" s="45"/>
      <c r="I275" s="45"/>
      <c r="J275" s="45"/>
      <c r="K275" s="45"/>
      <c r="L275" s="45"/>
      <c r="M275" s="45"/>
      <c r="N275" s="45"/>
      <c r="O275" s="45"/>
      <c r="P275" s="45"/>
    </row>
    <row r="276" spans="1:16" ht="18.75">
      <c r="A276" s="53"/>
      <c r="B276" s="45"/>
      <c r="C276" s="45"/>
      <c r="D276" s="45"/>
      <c r="E276" s="45"/>
      <c r="F276" s="45"/>
      <c r="G276" s="45"/>
      <c r="H276" s="45"/>
      <c r="I276" s="45"/>
      <c r="J276" s="45"/>
      <c r="K276" s="45"/>
      <c r="L276" s="45"/>
      <c r="M276" s="45"/>
      <c r="N276" s="45"/>
      <c r="O276" s="45"/>
      <c r="P276" s="45"/>
    </row>
    <row r="277" spans="1:16" ht="18.75">
      <c r="A277" s="53"/>
      <c r="B277" s="45"/>
      <c r="C277" s="45"/>
      <c r="D277" s="45"/>
      <c r="E277" s="45"/>
      <c r="F277" s="45"/>
      <c r="G277" s="45"/>
      <c r="H277" s="45"/>
      <c r="I277" s="45"/>
      <c r="J277" s="45"/>
      <c r="K277" s="45"/>
      <c r="L277" s="45"/>
      <c r="M277" s="45"/>
      <c r="N277" s="45"/>
      <c r="O277" s="45"/>
      <c r="P277" s="45"/>
    </row>
    <row r="278" spans="1:16" ht="18.75">
      <c r="A278" s="53"/>
      <c r="B278" s="45"/>
      <c r="C278" s="45"/>
      <c r="D278" s="45"/>
      <c r="E278" s="45"/>
      <c r="F278" s="45"/>
      <c r="G278" s="45"/>
      <c r="H278" s="45"/>
      <c r="I278" s="45"/>
      <c r="J278" s="45"/>
      <c r="K278" s="45"/>
      <c r="L278" s="45"/>
      <c r="M278" s="45"/>
      <c r="N278" s="45"/>
      <c r="O278" s="45"/>
      <c r="P278" s="45"/>
    </row>
    <row r="279" spans="1:16" ht="18.75">
      <c r="A279" s="53"/>
      <c r="B279" s="45"/>
      <c r="C279" s="45"/>
      <c r="D279" s="45"/>
      <c r="E279" s="45"/>
      <c r="F279" s="45"/>
      <c r="G279" s="45"/>
      <c r="H279" s="45"/>
      <c r="I279" s="45"/>
      <c r="J279" s="45"/>
      <c r="K279" s="45"/>
      <c r="L279" s="45"/>
      <c r="M279" s="45"/>
      <c r="N279" s="45"/>
      <c r="O279" s="45"/>
      <c r="P279" s="45"/>
    </row>
    <row r="280" spans="1:16" ht="18.75">
      <c r="A280" s="53"/>
      <c r="B280" s="45"/>
      <c r="C280" s="45"/>
      <c r="D280" s="45"/>
      <c r="E280" s="45"/>
      <c r="F280" s="45"/>
      <c r="G280" s="45"/>
      <c r="H280" s="45"/>
      <c r="I280" s="45"/>
      <c r="J280" s="45"/>
      <c r="K280" s="45"/>
      <c r="L280" s="45"/>
      <c r="M280" s="45"/>
      <c r="N280" s="45"/>
      <c r="O280" s="45"/>
      <c r="P280" s="45"/>
    </row>
    <row r="281" spans="1:16" ht="18.75">
      <c r="A281" s="53"/>
      <c r="B281" s="45"/>
      <c r="C281" s="45"/>
      <c r="D281" s="45"/>
      <c r="E281" s="45"/>
      <c r="F281" s="45"/>
      <c r="G281" s="45"/>
      <c r="H281" s="45"/>
      <c r="I281" s="45"/>
      <c r="J281" s="45"/>
      <c r="K281" s="45"/>
      <c r="L281" s="45"/>
      <c r="M281" s="45"/>
      <c r="N281" s="45"/>
      <c r="O281" s="45"/>
      <c r="P281" s="45"/>
    </row>
    <row r="282" spans="1:16" ht="18.75">
      <c r="A282" s="53"/>
      <c r="B282" s="45"/>
      <c r="C282" s="45"/>
      <c r="D282" s="45"/>
      <c r="E282" s="45"/>
      <c r="F282" s="45"/>
      <c r="G282" s="45"/>
      <c r="H282" s="45"/>
      <c r="I282" s="45"/>
      <c r="J282" s="45"/>
      <c r="K282" s="45"/>
      <c r="L282" s="45"/>
      <c r="M282" s="45"/>
      <c r="N282" s="45"/>
      <c r="O282" s="45"/>
      <c r="P282" s="45"/>
    </row>
    <row r="283" spans="1:16" ht="18.75">
      <c r="A283" s="53"/>
      <c r="B283" s="45"/>
      <c r="C283" s="45"/>
      <c r="D283" s="45"/>
      <c r="E283" s="45"/>
      <c r="F283" s="45"/>
      <c r="G283" s="45"/>
      <c r="H283" s="45"/>
      <c r="I283" s="45"/>
      <c r="J283" s="45"/>
      <c r="K283" s="45"/>
      <c r="L283" s="45"/>
      <c r="M283" s="45"/>
      <c r="N283" s="45"/>
      <c r="O283" s="45"/>
      <c r="P283" s="45"/>
    </row>
    <row r="284" spans="1:16" ht="18.75">
      <c r="A284" s="53"/>
      <c r="B284" s="45"/>
      <c r="C284" s="45"/>
      <c r="D284" s="45"/>
      <c r="E284" s="45"/>
      <c r="F284" s="45"/>
      <c r="G284" s="45"/>
      <c r="H284" s="45"/>
      <c r="I284" s="45"/>
      <c r="J284" s="45"/>
      <c r="K284" s="45"/>
      <c r="L284" s="45"/>
      <c r="M284" s="45"/>
      <c r="N284" s="45"/>
      <c r="O284" s="45"/>
      <c r="P284" s="45"/>
    </row>
    <row r="285" spans="1:16" ht="18.75">
      <c r="A285" s="53"/>
      <c r="B285" s="45"/>
      <c r="C285" s="45"/>
      <c r="D285" s="45"/>
      <c r="E285" s="45"/>
      <c r="F285" s="45"/>
      <c r="G285" s="45"/>
      <c r="H285" s="45"/>
      <c r="I285" s="45"/>
      <c r="J285" s="45"/>
      <c r="K285" s="45"/>
      <c r="L285" s="45"/>
      <c r="M285" s="45"/>
      <c r="N285" s="45"/>
      <c r="O285" s="45"/>
      <c r="P285" s="45"/>
    </row>
    <row r="286" spans="1:16" ht="18.75">
      <c r="A286" s="53"/>
      <c r="B286" s="45"/>
      <c r="C286" s="45"/>
      <c r="D286" s="45"/>
      <c r="E286" s="45"/>
      <c r="F286" s="45"/>
      <c r="G286" s="45"/>
      <c r="H286" s="45"/>
      <c r="I286" s="45"/>
      <c r="J286" s="45"/>
      <c r="K286" s="45"/>
      <c r="L286" s="45"/>
      <c r="M286" s="45"/>
      <c r="N286" s="45"/>
      <c r="O286" s="45"/>
      <c r="P286" s="45"/>
    </row>
    <row r="287" spans="1:16" ht="18.75">
      <c r="A287" s="53"/>
      <c r="B287" s="45"/>
      <c r="C287" s="45"/>
      <c r="D287" s="45"/>
      <c r="E287" s="45"/>
      <c r="F287" s="45"/>
      <c r="G287" s="45"/>
      <c r="H287" s="45"/>
      <c r="I287" s="45"/>
      <c r="J287" s="45"/>
      <c r="K287" s="45"/>
      <c r="L287" s="45"/>
      <c r="M287" s="45"/>
      <c r="N287" s="45"/>
      <c r="O287" s="45"/>
      <c r="P287" s="45"/>
    </row>
    <row r="288" spans="1:16" ht="18.75">
      <c r="A288" s="53"/>
      <c r="B288" s="45"/>
      <c r="C288" s="45"/>
      <c r="D288" s="45"/>
      <c r="E288" s="45"/>
      <c r="F288" s="45"/>
      <c r="G288" s="45"/>
      <c r="H288" s="45"/>
      <c r="I288" s="45"/>
      <c r="J288" s="45"/>
      <c r="K288" s="45"/>
      <c r="L288" s="45"/>
      <c r="M288" s="45"/>
      <c r="N288" s="45"/>
      <c r="O288" s="45"/>
      <c r="P288" s="45"/>
    </row>
    <row r="289" spans="1:16" ht="18.75">
      <c r="A289" s="53"/>
      <c r="B289" s="45"/>
      <c r="C289" s="45"/>
      <c r="D289" s="45"/>
      <c r="E289" s="45"/>
      <c r="F289" s="45"/>
      <c r="G289" s="45"/>
      <c r="H289" s="45"/>
      <c r="I289" s="45"/>
      <c r="J289" s="45"/>
      <c r="K289" s="45"/>
      <c r="L289" s="45"/>
      <c r="M289" s="45"/>
      <c r="N289" s="45"/>
      <c r="O289" s="45"/>
      <c r="P289" s="45"/>
    </row>
    <row r="290" spans="1:16" ht="18.75">
      <c r="A290" s="53"/>
      <c r="B290" s="45"/>
      <c r="C290" s="45"/>
      <c r="D290" s="45"/>
      <c r="E290" s="45"/>
      <c r="F290" s="45"/>
      <c r="G290" s="45"/>
      <c r="H290" s="45"/>
      <c r="I290" s="45"/>
      <c r="J290" s="45"/>
      <c r="K290" s="45"/>
      <c r="L290" s="45"/>
      <c r="M290" s="45"/>
      <c r="N290" s="45"/>
      <c r="O290" s="45"/>
      <c r="P290" s="45"/>
    </row>
    <row r="291" spans="1:16" ht="18.75">
      <c r="A291" s="53"/>
      <c r="B291" s="45"/>
      <c r="C291" s="45"/>
      <c r="D291" s="45"/>
      <c r="E291" s="45"/>
      <c r="F291" s="45"/>
      <c r="G291" s="45"/>
      <c r="H291" s="45"/>
      <c r="I291" s="45"/>
      <c r="J291" s="45"/>
      <c r="K291" s="45"/>
      <c r="L291" s="45"/>
      <c r="M291" s="45"/>
      <c r="N291" s="45"/>
      <c r="O291" s="45"/>
      <c r="P291" s="45"/>
    </row>
    <row r="292" spans="1:16" ht="18.75">
      <c r="A292" s="53"/>
      <c r="B292" s="45"/>
      <c r="C292" s="45"/>
      <c r="D292" s="45"/>
      <c r="E292" s="45"/>
      <c r="F292" s="45"/>
      <c r="G292" s="45"/>
      <c r="H292" s="45"/>
      <c r="I292" s="45"/>
      <c r="J292" s="45"/>
      <c r="K292" s="45"/>
      <c r="L292" s="45"/>
      <c r="M292" s="45"/>
      <c r="N292" s="45"/>
      <c r="O292" s="45"/>
      <c r="P292" s="45"/>
    </row>
    <row r="293" spans="1:16" ht="18.75">
      <c r="A293" s="53"/>
      <c r="B293" s="45"/>
      <c r="C293" s="45"/>
      <c r="D293" s="45"/>
      <c r="E293" s="45"/>
      <c r="F293" s="45"/>
      <c r="G293" s="45"/>
      <c r="H293" s="45"/>
      <c r="I293" s="45"/>
      <c r="J293" s="45"/>
      <c r="K293" s="45"/>
      <c r="L293" s="45"/>
      <c r="M293" s="45"/>
      <c r="N293" s="45"/>
      <c r="O293" s="45"/>
      <c r="P293" s="45"/>
    </row>
    <row r="294" spans="1:16" ht="18.75">
      <c r="A294" s="53"/>
      <c r="B294" s="45"/>
      <c r="C294" s="45"/>
      <c r="D294" s="45"/>
      <c r="E294" s="45"/>
      <c r="F294" s="45"/>
      <c r="G294" s="45"/>
      <c r="H294" s="45"/>
      <c r="I294" s="45"/>
      <c r="J294" s="45"/>
      <c r="K294" s="45"/>
      <c r="L294" s="45"/>
      <c r="M294" s="45"/>
      <c r="N294" s="45"/>
      <c r="O294" s="45"/>
      <c r="P294" s="45"/>
    </row>
    <row r="295" spans="1:16" ht="18.75">
      <c r="A295" s="53"/>
      <c r="B295" s="45"/>
      <c r="C295" s="45"/>
      <c r="D295" s="45"/>
      <c r="E295" s="45"/>
      <c r="F295" s="45"/>
      <c r="G295" s="45"/>
      <c r="H295" s="45"/>
      <c r="I295" s="45"/>
      <c r="J295" s="45"/>
      <c r="K295" s="45"/>
      <c r="L295" s="45"/>
      <c r="M295" s="45"/>
      <c r="N295" s="45"/>
      <c r="O295" s="45"/>
      <c r="P295" s="45"/>
    </row>
    <row r="296" spans="1:16" ht="18.75">
      <c r="A296" s="53"/>
      <c r="B296" s="45"/>
      <c r="C296" s="45"/>
      <c r="D296" s="45"/>
      <c r="E296" s="45"/>
      <c r="F296" s="45"/>
      <c r="G296" s="45"/>
      <c r="H296" s="45"/>
      <c r="I296" s="45"/>
      <c r="J296" s="45"/>
      <c r="K296" s="45"/>
      <c r="L296" s="45"/>
      <c r="M296" s="45"/>
      <c r="N296" s="45"/>
      <c r="O296" s="45"/>
      <c r="P296" s="45"/>
    </row>
    <row r="297" spans="1:16" ht="18.75">
      <c r="A297" s="53"/>
      <c r="B297" s="45"/>
      <c r="C297" s="45"/>
      <c r="D297" s="45"/>
      <c r="E297" s="45"/>
      <c r="F297" s="45"/>
      <c r="G297" s="45"/>
      <c r="H297" s="45"/>
      <c r="I297" s="45"/>
      <c r="J297" s="45"/>
      <c r="K297" s="45"/>
      <c r="L297" s="45"/>
      <c r="M297" s="45"/>
      <c r="N297" s="45"/>
      <c r="O297" s="45"/>
      <c r="P297" s="45"/>
    </row>
    <row r="298" spans="1:16" ht="18.75">
      <c r="A298" s="53"/>
      <c r="B298" s="45"/>
      <c r="C298" s="45"/>
      <c r="D298" s="45"/>
      <c r="E298" s="45"/>
      <c r="F298" s="45"/>
      <c r="G298" s="45"/>
      <c r="H298" s="45"/>
      <c r="I298" s="45"/>
      <c r="J298" s="45"/>
      <c r="K298" s="45"/>
      <c r="L298" s="45"/>
      <c r="M298" s="45"/>
      <c r="N298" s="45"/>
      <c r="O298" s="45"/>
      <c r="P298" s="45"/>
    </row>
    <row r="299" spans="1:16" ht="18.75">
      <c r="A299" s="53"/>
      <c r="B299" s="45"/>
      <c r="C299" s="45"/>
      <c r="D299" s="45"/>
      <c r="E299" s="45"/>
      <c r="F299" s="45"/>
      <c r="G299" s="45"/>
      <c r="H299" s="45"/>
      <c r="I299" s="45"/>
      <c r="J299" s="45"/>
      <c r="K299" s="45"/>
      <c r="L299" s="45"/>
      <c r="M299" s="45"/>
      <c r="N299" s="45"/>
      <c r="O299" s="45"/>
      <c r="P299" s="45"/>
    </row>
    <row r="300" spans="1:16" ht="18.75">
      <c r="A300" s="53"/>
      <c r="B300" s="45"/>
      <c r="C300" s="45"/>
      <c r="D300" s="45"/>
      <c r="E300" s="45"/>
      <c r="F300" s="45"/>
      <c r="G300" s="45"/>
      <c r="H300" s="45"/>
      <c r="I300" s="45"/>
      <c r="J300" s="45"/>
      <c r="K300" s="45"/>
      <c r="L300" s="45"/>
      <c r="M300" s="45"/>
      <c r="N300" s="45"/>
      <c r="O300" s="45"/>
      <c r="P300" s="45"/>
    </row>
    <row r="301" spans="1:16" ht="18.75">
      <c r="A301" s="53"/>
      <c r="B301" s="45"/>
      <c r="C301" s="45"/>
      <c r="D301" s="45"/>
      <c r="E301" s="45"/>
      <c r="F301" s="45"/>
      <c r="G301" s="45"/>
      <c r="H301" s="45"/>
      <c r="I301" s="45"/>
      <c r="J301" s="45"/>
      <c r="K301" s="45"/>
      <c r="L301" s="45"/>
      <c r="M301" s="45"/>
      <c r="N301" s="45"/>
      <c r="O301" s="45"/>
      <c r="P301" s="45"/>
    </row>
    <row r="302" spans="1:16" ht="18.75">
      <c r="A302" s="53"/>
      <c r="B302" s="45"/>
      <c r="C302" s="45"/>
      <c r="D302" s="45"/>
      <c r="E302" s="45"/>
      <c r="F302" s="45"/>
      <c r="G302" s="45"/>
      <c r="H302" s="45"/>
      <c r="I302" s="45"/>
      <c r="J302" s="45"/>
      <c r="K302" s="45"/>
      <c r="L302" s="45"/>
      <c r="M302" s="45"/>
      <c r="N302" s="45"/>
      <c r="O302" s="45"/>
      <c r="P302" s="45"/>
    </row>
    <row r="303" spans="1:16" ht="18.75">
      <c r="A303" s="53"/>
      <c r="B303" s="45"/>
      <c r="C303" s="45"/>
      <c r="D303" s="45"/>
      <c r="E303" s="45"/>
      <c r="F303" s="45"/>
      <c r="G303" s="45"/>
      <c r="H303" s="45"/>
      <c r="I303" s="45"/>
      <c r="J303" s="45"/>
      <c r="K303" s="45"/>
      <c r="L303" s="45"/>
      <c r="M303" s="45"/>
      <c r="N303" s="45"/>
      <c r="O303" s="45"/>
      <c r="P303" s="45"/>
    </row>
    <row r="304" spans="1:16" ht="18.75">
      <c r="A304" s="53"/>
      <c r="B304" s="45"/>
      <c r="C304" s="45"/>
      <c r="D304" s="45"/>
      <c r="E304" s="45"/>
      <c r="F304" s="45"/>
      <c r="G304" s="45"/>
      <c r="H304" s="45"/>
      <c r="I304" s="45"/>
      <c r="J304" s="45"/>
      <c r="K304" s="45"/>
      <c r="L304" s="45"/>
      <c r="M304" s="45"/>
      <c r="N304" s="45"/>
      <c r="O304" s="45"/>
      <c r="P304" s="45"/>
    </row>
    <row r="305" spans="1:16" ht="18.75">
      <c r="A305" s="53"/>
      <c r="B305" s="45"/>
      <c r="C305" s="45"/>
      <c r="D305" s="45"/>
      <c r="E305" s="45"/>
      <c r="F305" s="45"/>
      <c r="G305" s="45"/>
      <c r="H305" s="45"/>
      <c r="I305" s="45"/>
      <c r="J305" s="45"/>
      <c r="K305" s="45"/>
      <c r="L305" s="45"/>
      <c r="M305" s="45"/>
      <c r="N305" s="45"/>
      <c r="O305" s="45"/>
      <c r="P305" s="45"/>
    </row>
    <row r="306" spans="1:16" ht="18.75">
      <c r="A306" s="53"/>
      <c r="B306" s="45"/>
      <c r="C306" s="45"/>
      <c r="D306" s="45"/>
      <c r="E306" s="45"/>
      <c r="F306" s="45"/>
      <c r="G306" s="45"/>
      <c r="H306" s="45"/>
      <c r="I306" s="45"/>
      <c r="J306" s="45"/>
      <c r="K306" s="45"/>
      <c r="L306" s="45"/>
      <c r="M306" s="45"/>
      <c r="N306" s="45"/>
      <c r="O306" s="45"/>
      <c r="P306" s="45"/>
    </row>
    <row r="307" spans="1:16" ht="18.75">
      <c r="A307" s="53"/>
      <c r="B307" s="45"/>
      <c r="C307" s="45"/>
      <c r="D307" s="45"/>
      <c r="E307" s="45"/>
      <c r="F307" s="45"/>
      <c r="G307" s="45"/>
      <c r="H307" s="45"/>
      <c r="I307" s="45"/>
      <c r="J307" s="45"/>
      <c r="K307" s="45"/>
      <c r="L307" s="45"/>
      <c r="M307" s="45"/>
      <c r="N307" s="45"/>
      <c r="O307" s="45"/>
      <c r="P307" s="45"/>
    </row>
    <row r="308" spans="1:16" ht="18.75">
      <c r="A308" s="53"/>
      <c r="B308" s="45"/>
      <c r="C308" s="45"/>
      <c r="D308" s="45"/>
      <c r="E308" s="45"/>
      <c r="F308" s="45"/>
      <c r="G308" s="45"/>
      <c r="H308" s="45"/>
      <c r="I308" s="45"/>
      <c r="J308" s="45"/>
      <c r="K308" s="45"/>
      <c r="L308" s="45"/>
      <c r="M308" s="45"/>
      <c r="N308" s="45"/>
      <c r="O308" s="45"/>
      <c r="P308" s="45"/>
    </row>
    <row r="309" spans="1:16" ht="18.75">
      <c r="A309" s="53"/>
      <c r="B309" s="45"/>
      <c r="C309" s="45"/>
      <c r="D309" s="45"/>
      <c r="E309" s="45"/>
      <c r="F309" s="45"/>
      <c r="G309" s="45"/>
      <c r="H309" s="45"/>
      <c r="I309" s="45"/>
      <c r="J309" s="45"/>
      <c r="K309" s="45"/>
      <c r="L309" s="45"/>
      <c r="M309" s="45"/>
      <c r="N309" s="45"/>
      <c r="O309" s="45"/>
      <c r="P309" s="45"/>
    </row>
    <row r="310" spans="1:16" ht="18.75">
      <c r="A310" s="53"/>
      <c r="B310" s="45"/>
      <c r="C310" s="45"/>
      <c r="D310" s="45"/>
      <c r="E310" s="45"/>
      <c r="F310" s="45"/>
      <c r="G310" s="45"/>
      <c r="H310" s="45"/>
      <c r="I310" s="45"/>
      <c r="J310" s="45"/>
      <c r="K310" s="45"/>
      <c r="L310" s="45"/>
      <c r="M310" s="45"/>
      <c r="N310" s="45"/>
      <c r="O310" s="45"/>
      <c r="P310" s="45"/>
    </row>
    <row r="311" spans="1:16" ht="18.75">
      <c r="A311" s="53"/>
      <c r="B311" s="45"/>
      <c r="C311" s="45"/>
      <c r="D311" s="45"/>
      <c r="E311" s="45"/>
      <c r="F311" s="45"/>
      <c r="G311" s="45"/>
      <c r="H311" s="45"/>
      <c r="I311" s="45"/>
      <c r="J311" s="45"/>
      <c r="K311" s="45"/>
      <c r="L311" s="45"/>
      <c r="M311" s="45"/>
      <c r="N311" s="45"/>
      <c r="O311" s="45"/>
      <c r="P311" s="45"/>
    </row>
    <row r="312" spans="1:16" ht="18.75">
      <c r="A312" s="53"/>
      <c r="B312" s="45"/>
      <c r="C312" s="45"/>
      <c r="D312" s="45"/>
      <c r="E312" s="45"/>
      <c r="F312" s="45"/>
      <c r="G312" s="45"/>
      <c r="H312" s="45"/>
      <c r="I312" s="45"/>
      <c r="J312" s="45"/>
      <c r="K312" s="45"/>
      <c r="L312" s="45"/>
      <c r="M312" s="45"/>
      <c r="N312" s="45"/>
      <c r="O312" s="45"/>
      <c r="P312" s="45"/>
    </row>
    <row r="313" spans="1:16" ht="18.75">
      <c r="A313" s="53"/>
      <c r="B313" s="45"/>
      <c r="C313" s="45"/>
      <c r="D313" s="45"/>
      <c r="E313" s="45"/>
      <c r="F313" s="45"/>
      <c r="G313" s="45"/>
      <c r="H313" s="45"/>
      <c r="I313" s="45"/>
      <c r="J313" s="45"/>
      <c r="K313" s="45"/>
      <c r="L313" s="45"/>
      <c r="M313" s="45"/>
      <c r="N313" s="45"/>
      <c r="O313" s="45"/>
      <c r="P313" s="45"/>
    </row>
    <row r="314" spans="1:16" ht="18.75">
      <c r="A314" s="53"/>
      <c r="B314" s="45"/>
      <c r="C314" s="45"/>
      <c r="D314" s="45"/>
      <c r="E314" s="45"/>
      <c r="F314" s="45"/>
      <c r="G314" s="45"/>
      <c r="H314" s="45"/>
      <c r="I314" s="45"/>
      <c r="J314" s="45"/>
      <c r="K314" s="45"/>
      <c r="L314" s="45"/>
      <c r="M314" s="45"/>
      <c r="N314" s="45"/>
      <c r="O314" s="45"/>
      <c r="P314" s="45"/>
    </row>
    <row r="315" spans="1:16" ht="18.75">
      <c r="A315" s="53"/>
      <c r="B315" s="45"/>
      <c r="C315" s="45"/>
      <c r="D315" s="45"/>
      <c r="E315" s="45"/>
      <c r="F315" s="45"/>
      <c r="G315" s="45"/>
      <c r="H315" s="45"/>
      <c r="I315" s="45"/>
      <c r="J315" s="45"/>
      <c r="K315" s="45"/>
      <c r="L315" s="45"/>
      <c r="M315" s="45"/>
      <c r="N315" s="45"/>
      <c r="O315" s="45"/>
      <c r="P315" s="45"/>
    </row>
    <row r="316" spans="1:16" ht="18.75">
      <c r="A316" s="53"/>
      <c r="B316" s="45"/>
      <c r="C316" s="45"/>
      <c r="D316" s="45"/>
      <c r="E316" s="45"/>
      <c r="F316" s="45"/>
      <c r="G316" s="45"/>
      <c r="H316" s="45"/>
      <c r="I316" s="45"/>
      <c r="J316" s="45"/>
      <c r="K316" s="45"/>
      <c r="L316" s="45"/>
      <c r="M316" s="45"/>
      <c r="N316" s="45"/>
      <c r="O316" s="45"/>
      <c r="P316" s="45"/>
    </row>
    <row r="317" spans="1:16" ht="18.75">
      <c r="A317" s="53"/>
      <c r="B317" s="45"/>
      <c r="C317" s="45"/>
      <c r="D317" s="45"/>
      <c r="E317" s="45"/>
      <c r="F317" s="45"/>
      <c r="G317" s="45"/>
      <c r="H317" s="45"/>
      <c r="I317" s="45"/>
      <c r="J317" s="45"/>
      <c r="K317" s="45"/>
      <c r="L317" s="45"/>
      <c r="M317" s="45"/>
      <c r="N317" s="45"/>
      <c r="O317" s="45"/>
      <c r="P317" s="45"/>
    </row>
    <row r="318" spans="1:16" ht="18.75">
      <c r="A318" s="53"/>
      <c r="B318" s="45"/>
      <c r="C318" s="45"/>
      <c r="D318" s="45"/>
      <c r="E318" s="45"/>
      <c r="F318" s="45"/>
      <c r="G318" s="45"/>
      <c r="H318" s="45"/>
      <c r="I318" s="45"/>
      <c r="J318" s="45"/>
      <c r="K318" s="45"/>
      <c r="L318" s="45"/>
      <c r="M318" s="45"/>
      <c r="N318" s="45"/>
      <c r="O318" s="45"/>
      <c r="P318" s="45"/>
    </row>
    <row r="319" spans="1:16" ht="18.75">
      <c r="A319" s="53"/>
      <c r="B319" s="45"/>
      <c r="C319" s="45"/>
      <c r="D319" s="45"/>
      <c r="E319" s="45"/>
      <c r="F319" s="45"/>
      <c r="G319" s="45"/>
      <c r="H319" s="45"/>
      <c r="I319" s="45"/>
      <c r="J319" s="45"/>
      <c r="K319" s="45"/>
      <c r="L319" s="45"/>
      <c r="M319" s="45"/>
      <c r="N319" s="45"/>
      <c r="O319" s="45"/>
      <c r="P319" s="45"/>
    </row>
    <row r="320" spans="1:16" ht="18.75">
      <c r="A320" s="53"/>
      <c r="B320" s="45"/>
      <c r="C320" s="45"/>
      <c r="D320" s="45"/>
      <c r="E320" s="45"/>
      <c r="F320" s="45"/>
      <c r="G320" s="45"/>
      <c r="H320" s="45"/>
      <c r="I320" s="45"/>
      <c r="J320" s="45"/>
      <c r="K320" s="45"/>
      <c r="L320" s="45"/>
      <c r="M320" s="45"/>
      <c r="N320" s="45"/>
      <c r="O320" s="45"/>
      <c r="P320" s="45"/>
    </row>
    <row r="321" spans="1:16" ht="18.75">
      <c r="A321" s="53"/>
      <c r="B321" s="45"/>
      <c r="C321" s="45"/>
      <c r="D321" s="45"/>
      <c r="E321" s="45"/>
      <c r="F321" s="45"/>
      <c r="G321" s="45"/>
      <c r="H321" s="45"/>
      <c r="I321" s="45"/>
      <c r="J321" s="45"/>
      <c r="K321" s="45"/>
      <c r="L321" s="45"/>
      <c r="M321" s="45"/>
      <c r="N321" s="45"/>
      <c r="O321" s="45"/>
      <c r="P321" s="45"/>
    </row>
    <row r="322" spans="1:16" ht="18.75">
      <c r="A322" s="53"/>
      <c r="B322" s="45"/>
      <c r="C322" s="45"/>
      <c r="D322" s="45"/>
      <c r="E322" s="45"/>
      <c r="F322" s="45"/>
      <c r="G322" s="45"/>
      <c r="H322" s="45"/>
      <c r="I322" s="45"/>
      <c r="J322" s="45"/>
      <c r="K322" s="45"/>
      <c r="L322" s="45"/>
      <c r="M322" s="45"/>
      <c r="N322" s="45"/>
      <c r="O322" s="45"/>
      <c r="P322" s="45"/>
    </row>
    <row r="323" spans="1:16" ht="18.75">
      <c r="A323" s="53"/>
      <c r="B323" s="45"/>
      <c r="C323" s="45"/>
      <c r="D323" s="45"/>
      <c r="E323" s="45"/>
      <c r="F323" s="45"/>
      <c r="G323" s="45"/>
      <c r="H323" s="45"/>
      <c r="I323" s="45"/>
      <c r="J323" s="45"/>
      <c r="K323" s="45"/>
      <c r="L323" s="45"/>
      <c r="M323" s="45"/>
      <c r="N323" s="45"/>
      <c r="O323" s="45"/>
      <c r="P323" s="45"/>
    </row>
    <row r="324" spans="1:16" ht="18.75">
      <c r="A324" s="53"/>
      <c r="B324" s="45"/>
      <c r="C324" s="45"/>
      <c r="D324" s="45"/>
      <c r="E324" s="45"/>
      <c r="F324" s="45"/>
      <c r="G324" s="45"/>
      <c r="H324" s="45"/>
      <c r="I324" s="45"/>
      <c r="J324" s="45"/>
      <c r="K324" s="45"/>
      <c r="L324" s="45"/>
      <c r="M324" s="45"/>
      <c r="N324" s="45"/>
      <c r="O324" s="45"/>
      <c r="P324" s="45"/>
    </row>
    <row r="325" spans="1:16" ht="18.75">
      <c r="A325" s="53"/>
      <c r="B325" s="45"/>
      <c r="C325" s="45"/>
      <c r="D325" s="45"/>
      <c r="E325" s="45"/>
      <c r="F325" s="45"/>
      <c r="G325" s="45"/>
      <c r="H325" s="45"/>
      <c r="I325" s="45"/>
      <c r="J325" s="45"/>
      <c r="K325" s="45"/>
      <c r="L325" s="45"/>
      <c r="M325" s="45"/>
      <c r="N325" s="45"/>
      <c r="O325" s="45"/>
      <c r="P325" s="45"/>
    </row>
    <row r="326" spans="1:16" ht="18.75">
      <c r="A326" s="53"/>
      <c r="B326" s="45"/>
      <c r="C326" s="45"/>
      <c r="D326" s="45"/>
      <c r="E326" s="45"/>
      <c r="F326" s="45"/>
      <c r="G326" s="45"/>
      <c r="H326" s="45"/>
      <c r="I326" s="45"/>
      <c r="J326" s="45"/>
      <c r="K326" s="45"/>
      <c r="L326" s="45"/>
      <c r="M326" s="45"/>
      <c r="N326" s="45"/>
      <c r="O326" s="45"/>
      <c r="P326" s="45"/>
    </row>
    <row r="327" spans="1:16" ht="18.75">
      <c r="A327" s="53"/>
      <c r="B327" s="45"/>
      <c r="C327" s="45"/>
      <c r="D327" s="45"/>
      <c r="E327" s="45"/>
      <c r="F327" s="45"/>
      <c r="G327" s="45"/>
      <c r="H327" s="45"/>
      <c r="I327" s="45"/>
      <c r="J327" s="45"/>
      <c r="K327" s="45"/>
      <c r="L327" s="45"/>
      <c r="M327" s="45"/>
      <c r="N327" s="45"/>
      <c r="O327" s="45"/>
      <c r="P327" s="45"/>
    </row>
    <row r="328" spans="1:16" ht="18.75">
      <c r="A328" s="53"/>
      <c r="B328" s="45"/>
      <c r="C328" s="45"/>
      <c r="D328" s="45"/>
      <c r="E328" s="45"/>
      <c r="F328" s="45"/>
      <c r="G328" s="45"/>
      <c r="H328" s="45"/>
      <c r="I328" s="45"/>
      <c r="J328" s="45"/>
      <c r="K328" s="45"/>
      <c r="L328" s="45"/>
      <c r="M328" s="45"/>
      <c r="N328" s="45"/>
      <c r="O328" s="45"/>
      <c r="P328" s="45"/>
    </row>
    <row r="329" spans="1:16" ht="18.75">
      <c r="A329" s="53"/>
      <c r="B329" s="45"/>
      <c r="C329" s="45"/>
      <c r="D329" s="45"/>
      <c r="E329" s="45"/>
      <c r="F329" s="45"/>
      <c r="G329" s="45"/>
      <c r="H329" s="45"/>
      <c r="I329" s="45"/>
      <c r="J329" s="45"/>
      <c r="K329" s="45"/>
      <c r="L329" s="45"/>
      <c r="M329" s="45"/>
      <c r="N329" s="45"/>
      <c r="O329" s="45"/>
      <c r="P329" s="45"/>
    </row>
    <row r="330" spans="1:16" ht="18.75">
      <c r="A330" s="53"/>
      <c r="B330" s="45"/>
      <c r="C330" s="45"/>
      <c r="D330" s="45"/>
      <c r="E330" s="45"/>
      <c r="F330" s="45"/>
      <c r="G330" s="45"/>
      <c r="H330" s="45"/>
      <c r="I330" s="45"/>
      <c r="J330" s="45"/>
      <c r="K330" s="45"/>
      <c r="L330" s="45"/>
      <c r="M330" s="45"/>
      <c r="N330" s="45"/>
      <c r="O330" s="45"/>
      <c r="P330" s="45"/>
    </row>
    <row r="331" spans="1:16" ht="18.75">
      <c r="A331" s="53"/>
      <c r="B331" s="45"/>
      <c r="C331" s="45"/>
      <c r="D331" s="45"/>
      <c r="E331" s="45"/>
      <c r="F331" s="45"/>
      <c r="G331" s="45"/>
      <c r="H331" s="45"/>
      <c r="I331" s="45"/>
      <c r="J331" s="45"/>
      <c r="K331" s="45"/>
      <c r="L331" s="45"/>
      <c r="M331" s="45"/>
      <c r="N331" s="45"/>
      <c r="O331" s="45"/>
      <c r="P331" s="45"/>
    </row>
    <row r="332" spans="1:16" ht="18.75">
      <c r="A332" s="53"/>
      <c r="B332" s="45"/>
      <c r="C332" s="45"/>
      <c r="D332" s="45"/>
      <c r="E332" s="45"/>
      <c r="F332" s="45"/>
      <c r="G332" s="45"/>
      <c r="H332" s="45"/>
      <c r="I332" s="45"/>
      <c r="J332" s="45"/>
      <c r="K332" s="45"/>
      <c r="L332" s="45"/>
      <c r="M332" s="45"/>
      <c r="N332" s="45"/>
      <c r="O332" s="45"/>
      <c r="P332" s="45"/>
    </row>
    <row r="333" spans="1:16" ht="18.75">
      <c r="A333" s="53"/>
      <c r="B333" s="45"/>
      <c r="C333" s="45"/>
      <c r="D333" s="45"/>
      <c r="E333" s="45"/>
      <c r="F333" s="45"/>
      <c r="G333" s="45"/>
      <c r="H333" s="45"/>
      <c r="I333" s="45"/>
      <c r="J333" s="45"/>
      <c r="K333" s="45"/>
      <c r="L333" s="45"/>
      <c r="M333" s="45"/>
      <c r="N333" s="45"/>
      <c r="O333" s="45"/>
      <c r="P333" s="45"/>
    </row>
    <row r="334" spans="1:16" ht="18.75">
      <c r="A334" s="53"/>
      <c r="B334" s="45"/>
      <c r="C334" s="45"/>
      <c r="D334" s="45"/>
      <c r="E334" s="45"/>
      <c r="F334" s="45"/>
      <c r="G334" s="45"/>
      <c r="H334" s="45"/>
      <c r="I334" s="45"/>
      <c r="J334" s="45"/>
      <c r="K334" s="45"/>
      <c r="L334" s="45"/>
      <c r="M334" s="45"/>
      <c r="N334" s="45"/>
      <c r="O334" s="45"/>
      <c r="P334" s="45"/>
    </row>
    <row r="335" spans="1:16" ht="18.75">
      <c r="A335" s="53"/>
      <c r="B335" s="45"/>
      <c r="C335" s="45"/>
      <c r="D335" s="45"/>
      <c r="E335" s="45"/>
      <c r="F335" s="45"/>
      <c r="G335" s="45"/>
      <c r="H335" s="45"/>
      <c r="I335" s="45"/>
      <c r="J335" s="45"/>
      <c r="K335" s="45"/>
      <c r="L335" s="45"/>
      <c r="M335" s="45"/>
      <c r="N335" s="45"/>
      <c r="O335" s="45"/>
      <c r="P335" s="45"/>
    </row>
    <row r="336" spans="1:16" ht="18.75">
      <c r="A336" s="53"/>
      <c r="B336" s="45"/>
      <c r="C336" s="45"/>
      <c r="D336" s="45"/>
      <c r="E336" s="45"/>
      <c r="F336" s="45"/>
      <c r="G336" s="45"/>
      <c r="H336" s="45"/>
      <c r="I336" s="45"/>
      <c r="J336" s="45"/>
      <c r="K336" s="45"/>
      <c r="L336" s="45"/>
      <c r="M336" s="45"/>
      <c r="N336" s="45"/>
      <c r="O336" s="45"/>
      <c r="P336" s="45"/>
    </row>
    <row r="337" spans="1:16" ht="18.75">
      <c r="A337" s="53"/>
      <c r="B337" s="45"/>
      <c r="C337" s="45"/>
      <c r="D337" s="45"/>
      <c r="E337" s="45"/>
      <c r="F337" s="45"/>
      <c r="G337" s="45"/>
      <c r="H337" s="45"/>
      <c r="I337" s="45"/>
      <c r="J337" s="45"/>
      <c r="K337" s="45"/>
      <c r="L337" s="45"/>
      <c r="M337" s="45"/>
      <c r="N337" s="45"/>
      <c r="O337" s="45"/>
      <c r="P337" s="45"/>
    </row>
    <row r="338" spans="1:16" ht="18.75">
      <c r="A338" s="53"/>
      <c r="B338" s="45"/>
      <c r="C338" s="45"/>
      <c r="D338" s="45"/>
      <c r="E338" s="45"/>
      <c r="F338" s="45"/>
      <c r="G338" s="45"/>
      <c r="H338" s="45"/>
      <c r="I338" s="45"/>
      <c r="J338" s="45"/>
      <c r="K338" s="45"/>
      <c r="L338" s="45"/>
      <c r="M338" s="45"/>
      <c r="N338" s="45"/>
      <c r="O338" s="45"/>
      <c r="P338" s="45"/>
    </row>
    <row r="339" spans="1:16" ht="18.75">
      <c r="A339" s="53"/>
      <c r="B339" s="45"/>
      <c r="C339" s="45"/>
      <c r="D339" s="45"/>
      <c r="E339" s="45"/>
      <c r="F339" s="45"/>
      <c r="G339" s="45"/>
      <c r="H339" s="45"/>
      <c r="I339" s="45"/>
      <c r="J339" s="45"/>
      <c r="K339" s="45"/>
      <c r="L339" s="45"/>
      <c r="M339" s="45"/>
      <c r="N339" s="45"/>
      <c r="O339" s="45"/>
      <c r="P339" s="45"/>
    </row>
    <row r="340" spans="1:16" ht="18.75">
      <c r="A340" s="53"/>
      <c r="B340" s="45"/>
      <c r="C340" s="45"/>
      <c r="D340" s="45"/>
      <c r="E340" s="45"/>
      <c r="F340" s="45"/>
      <c r="G340" s="45"/>
      <c r="H340" s="45"/>
      <c r="I340" s="45"/>
      <c r="J340" s="45"/>
      <c r="K340" s="45"/>
      <c r="L340" s="45"/>
      <c r="M340" s="45"/>
      <c r="N340" s="45"/>
      <c r="O340" s="45"/>
      <c r="P340" s="45"/>
    </row>
    <row r="341" spans="1:16" ht="18.75">
      <c r="A341" s="53"/>
      <c r="B341" s="45"/>
      <c r="C341" s="45"/>
      <c r="D341" s="45"/>
      <c r="E341" s="45"/>
      <c r="F341" s="45"/>
      <c r="G341" s="45"/>
      <c r="H341" s="45"/>
      <c r="I341" s="45"/>
      <c r="J341" s="45"/>
      <c r="K341" s="45"/>
      <c r="L341" s="45"/>
      <c r="M341" s="45"/>
      <c r="N341" s="45"/>
      <c r="O341" s="45"/>
      <c r="P341" s="45"/>
    </row>
    <row r="342" spans="1:16" ht="18.75">
      <c r="A342" s="53"/>
      <c r="B342" s="45"/>
      <c r="C342" s="45"/>
      <c r="D342" s="45"/>
      <c r="E342" s="45"/>
      <c r="F342" s="45"/>
      <c r="G342" s="45"/>
      <c r="H342" s="45"/>
      <c r="I342" s="45"/>
      <c r="J342" s="45"/>
      <c r="K342" s="45"/>
      <c r="L342" s="45"/>
      <c r="M342" s="45"/>
      <c r="N342" s="45"/>
      <c r="O342" s="45"/>
      <c r="P342" s="45"/>
    </row>
    <row r="343" spans="1:16" ht="18.75">
      <c r="A343" s="53"/>
      <c r="B343" s="45"/>
      <c r="C343" s="45"/>
      <c r="D343" s="45"/>
      <c r="E343" s="45"/>
      <c r="F343" s="45"/>
      <c r="G343" s="45"/>
      <c r="H343" s="45"/>
      <c r="I343" s="45"/>
      <c r="J343" s="45"/>
      <c r="K343" s="45"/>
      <c r="L343" s="45"/>
      <c r="M343" s="45"/>
      <c r="N343" s="45"/>
      <c r="O343" s="45"/>
      <c r="P343" s="45"/>
    </row>
    <row r="344" spans="1:16" ht="18.75">
      <c r="A344" s="53"/>
      <c r="B344" s="45"/>
      <c r="C344" s="45"/>
      <c r="D344" s="45"/>
      <c r="E344" s="45"/>
      <c r="F344" s="45"/>
      <c r="G344" s="45"/>
      <c r="H344" s="45"/>
      <c r="I344" s="45"/>
      <c r="J344" s="45"/>
      <c r="K344" s="45"/>
      <c r="L344" s="45"/>
      <c r="M344" s="45"/>
      <c r="N344" s="45"/>
      <c r="O344" s="45"/>
      <c r="P344" s="45"/>
    </row>
    <row r="345" spans="1:16" ht="18.75">
      <c r="A345" s="53"/>
      <c r="B345" s="45"/>
      <c r="C345" s="45"/>
      <c r="D345" s="45"/>
      <c r="E345" s="45"/>
      <c r="F345" s="45"/>
      <c r="G345" s="45"/>
      <c r="H345" s="45"/>
      <c r="I345" s="45"/>
      <c r="J345" s="45"/>
      <c r="K345" s="45"/>
      <c r="L345" s="45"/>
      <c r="M345" s="45"/>
      <c r="N345" s="45"/>
      <c r="O345" s="45"/>
      <c r="P345" s="45"/>
    </row>
    <row r="346" spans="1:16" ht="18.75">
      <c r="A346" s="53"/>
      <c r="B346" s="45"/>
      <c r="C346" s="45"/>
      <c r="D346" s="45"/>
      <c r="E346" s="45"/>
      <c r="F346" s="45"/>
      <c r="G346" s="45"/>
      <c r="H346" s="45"/>
      <c r="I346" s="45"/>
      <c r="J346" s="45"/>
      <c r="K346" s="45"/>
      <c r="L346" s="45"/>
      <c r="M346" s="45"/>
      <c r="N346" s="45"/>
      <c r="O346" s="45"/>
      <c r="P346" s="45"/>
    </row>
    <row r="347" spans="1:16" ht="18.75">
      <c r="A347" s="53"/>
      <c r="B347" s="45"/>
      <c r="C347" s="45"/>
      <c r="D347" s="45"/>
      <c r="E347" s="45"/>
      <c r="F347" s="45"/>
      <c r="G347" s="45"/>
      <c r="H347" s="45"/>
      <c r="I347" s="45"/>
      <c r="J347" s="45"/>
      <c r="K347" s="45"/>
      <c r="L347" s="45"/>
      <c r="M347" s="45"/>
      <c r="N347" s="45"/>
      <c r="O347" s="45"/>
      <c r="P347" s="45"/>
    </row>
    <row r="348" spans="1:16" ht="18.75">
      <c r="A348" s="53"/>
      <c r="B348" s="45"/>
      <c r="C348" s="45"/>
      <c r="D348" s="45"/>
      <c r="E348" s="45"/>
      <c r="F348" s="45"/>
      <c r="G348" s="45"/>
      <c r="H348" s="45"/>
      <c r="I348" s="45"/>
      <c r="J348" s="45"/>
      <c r="K348" s="45"/>
      <c r="L348" s="45"/>
      <c r="M348" s="45"/>
      <c r="N348" s="45"/>
      <c r="O348" s="45"/>
      <c r="P348" s="45"/>
    </row>
    <row r="349" spans="1:16" ht="18.75">
      <c r="A349" s="53"/>
      <c r="B349" s="45"/>
      <c r="C349" s="45"/>
      <c r="D349" s="45"/>
      <c r="E349" s="45"/>
      <c r="F349" s="45"/>
      <c r="G349" s="45"/>
      <c r="H349" s="45"/>
      <c r="I349" s="45"/>
      <c r="J349" s="45"/>
      <c r="K349" s="45"/>
      <c r="L349" s="45"/>
      <c r="M349" s="45"/>
      <c r="N349" s="45"/>
      <c r="O349" s="45"/>
      <c r="P349" s="45"/>
    </row>
    <row r="350" spans="1:16" ht="18.75">
      <c r="A350" s="53"/>
      <c r="B350" s="45"/>
      <c r="C350" s="45"/>
      <c r="D350" s="45"/>
      <c r="E350" s="45"/>
      <c r="F350" s="45"/>
      <c r="G350" s="45"/>
      <c r="H350" s="45"/>
      <c r="I350" s="45"/>
      <c r="J350" s="45"/>
      <c r="K350" s="45"/>
      <c r="L350" s="45"/>
      <c r="M350" s="45"/>
      <c r="N350" s="45"/>
      <c r="O350" s="45"/>
      <c r="P350" s="45"/>
    </row>
    <row r="351" spans="1:16" ht="18.75">
      <c r="A351" s="53"/>
      <c r="B351" s="45"/>
      <c r="C351" s="45"/>
      <c r="D351" s="45"/>
      <c r="E351" s="45"/>
      <c r="F351" s="45"/>
      <c r="G351" s="45"/>
      <c r="H351" s="45"/>
      <c r="I351" s="45"/>
      <c r="J351" s="45"/>
      <c r="K351" s="45"/>
      <c r="L351" s="45"/>
      <c r="M351" s="45"/>
      <c r="N351" s="45"/>
      <c r="O351" s="45"/>
      <c r="P351" s="45"/>
    </row>
    <row r="352" spans="1:16" ht="18.75">
      <c r="A352" s="53"/>
      <c r="B352" s="45"/>
      <c r="C352" s="45"/>
      <c r="D352" s="45"/>
      <c r="E352" s="45"/>
      <c r="F352" s="45"/>
      <c r="G352" s="45"/>
      <c r="H352" s="45"/>
      <c r="I352" s="45"/>
      <c r="J352" s="45"/>
      <c r="K352" s="45"/>
      <c r="L352" s="45"/>
      <c r="M352" s="45"/>
      <c r="N352" s="45"/>
      <c r="O352" s="45"/>
      <c r="P352" s="45"/>
    </row>
  </sheetData>
  <sheetProtection/>
  <mergeCells count="156">
    <mergeCell ref="P228:P233"/>
    <mergeCell ref="P209:P221"/>
    <mergeCell ref="H193:H200"/>
    <mergeCell ref="K201:M201"/>
    <mergeCell ref="P202:P208"/>
    <mergeCell ref="C190:E201"/>
    <mergeCell ref="K208:M208"/>
    <mergeCell ref="O228:O233"/>
    <mergeCell ref="I193:I200"/>
    <mergeCell ref="J193:J200"/>
    <mergeCell ref="K233:M233"/>
    <mergeCell ref="B222:B227"/>
    <mergeCell ref="K227:M227"/>
    <mergeCell ref="B202:B208"/>
    <mergeCell ref="B209:B221"/>
    <mergeCell ref="C223:E227"/>
    <mergeCell ref="P189:P200"/>
    <mergeCell ref="O189:O200"/>
    <mergeCell ref="O181:O188"/>
    <mergeCell ref="O143:O148"/>
    <mergeCell ref="P149:P153"/>
    <mergeCell ref="C150:E153"/>
    <mergeCell ref="K188:M188"/>
    <mergeCell ref="F193:F200"/>
    <mergeCell ref="G193:G200"/>
    <mergeCell ref="O154:O165"/>
    <mergeCell ref="P137:P142"/>
    <mergeCell ref="I183:I186"/>
    <mergeCell ref="P143:P148"/>
    <mergeCell ref="A57:A63"/>
    <mergeCell ref="B143:B148"/>
    <mergeCell ref="B154:B165"/>
    <mergeCell ref="A83:A90"/>
    <mergeCell ref="C144:E148"/>
    <mergeCell ref="K148:M148"/>
    <mergeCell ref="C92:E96"/>
    <mergeCell ref="B76:B82"/>
    <mergeCell ref="Q51:Q56"/>
    <mergeCell ref="K56:M56"/>
    <mergeCell ref="Q108:Q130"/>
    <mergeCell ref="K63:M63"/>
    <mergeCell ref="O51:O56"/>
    <mergeCell ref="F102:J107"/>
    <mergeCell ref="P91:P96"/>
    <mergeCell ref="P108:P130"/>
    <mergeCell ref="P83:P90"/>
    <mergeCell ref="A44:A50"/>
    <mergeCell ref="P64:P69"/>
    <mergeCell ref="A189:A200"/>
    <mergeCell ref="A166:A180"/>
    <mergeCell ref="B189:B201"/>
    <mergeCell ref="A76:A82"/>
    <mergeCell ref="A143:A148"/>
    <mergeCell ref="B97:B107"/>
    <mergeCell ref="B91:B96"/>
    <mergeCell ref="A108:A130"/>
    <mergeCell ref="O83:O90"/>
    <mergeCell ref="C65:E69"/>
    <mergeCell ref="A26:A43"/>
    <mergeCell ref="A64:A69"/>
    <mergeCell ref="B64:B69"/>
    <mergeCell ref="P51:P56"/>
    <mergeCell ref="C52:E56"/>
    <mergeCell ref="A51:A56"/>
    <mergeCell ref="C58:E63"/>
    <mergeCell ref="O44:O50"/>
    <mergeCell ref="C138:E142"/>
    <mergeCell ref="B83:B90"/>
    <mergeCell ref="K107:M107"/>
    <mergeCell ref="C98:E107"/>
    <mergeCell ref="K142:M142"/>
    <mergeCell ref="K136:M136"/>
    <mergeCell ref="K96:M96"/>
    <mergeCell ref="B137:B142"/>
    <mergeCell ref="K75:M75"/>
    <mergeCell ref="O64:O69"/>
    <mergeCell ref="P131:P136"/>
    <mergeCell ref="A91:A96"/>
    <mergeCell ref="C45:E50"/>
    <mergeCell ref="B108:B130"/>
    <mergeCell ref="O108:O130"/>
    <mergeCell ref="C109:E130"/>
    <mergeCell ref="P44:P50"/>
    <mergeCell ref="C84:E90"/>
    <mergeCell ref="P37:P43"/>
    <mergeCell ref="O37:O43"/>
    <mergeCell ref="O26:O36"/>
    <mergeCell ref="P26:P36"/>
    <mergeCell ref="F4:J4"/>
    <mergeCell ref="K4:N4"/>
    <mergeCell ref="A7:A25"/>
    <mergeCell ref="A4:A5"/>
    <mergeCell ref="B4:B5"/>
    <mergeCell ref="C77:E82"/>
    <mergeCell ref="C27:E36"/>
    <mergeCell ref="B44:B50"/>
    <mergeCell ref="B26:B43"/>
    <mergeCell ref="C71:E75"/>
    <mergeCell ref="B57:B63"/>
    <mergeCell ref="B51:B56"/>
    <mergeCell ref="A2:P2"/>
    <mergeCell ref="K25:M25"/>
    <mergeCell ref="O4:O5"/>
    <mergeCell ref="P4:P5"/>
    <mergeCell ref="C4:E4"/>
    <mergeCell ref="B70:B75"/>
    <mergeCell ref="P7:P25"/>
    <mergeCell ref="O7:O25"/>
    <mergeCell ref="C8:E25"/>
    <mergeCell ref="B7:B25"/>
    <mergeCell ref="O149:O153"/>
    <mergeCell ref="A137:A142"/>
    <mergeCell ref="A97:A107"/>
    <mergeCell ref="K130:M130"/>
    <mergeCell ref="B131:B136"/>
    <mergeCell ref="O131:O136"/>
    <mergeCell ref="A131:A136"/>
    <mergeCell ref="C132:E136"/>
    <mergeCell ref="A149:A153"/>
    <mergeCell ref="O137:O142"/>
    <mergeCell ref="K161:N165"/>
    <mergeCell ref="C155:E165"/>
    <mergeCell ref="B166:B180"/>
    <mergeCell ref="G183:G186"/>
    <mergeCell ref="F183:F186"/>
    <mergeCell ref="P166:P180"/>
    <mergeCell ref="A154:A165"/>
    <mergeCell ref="B149:B153"/>
    <mergeCell ref="A181:A188"/>
    <mergeCell ref="B181:B188"/>
    <mergeCell ref="P181:P188"/>
    <mergeCell ref="J183:J186"/>
    <mergeCell ref="K180:M180"/>
    <mergeCell ref="H183:H186"/>
    <mergeCell ref="C182:E188"/>
    <mergeCell ref="P154:P165"/>
    <mergeCell ref="O202:O208"/>
    <mergeCell ref="O166:O180"/>
    <mergeCell ref="A70:A75"/>
    <mergeCell ref="A209:A221"/>
    <mergeCell ref="B234:B238"/>
    <mergeCell ref="O234:O238"/>
    <mergeCell ref="A222:A227"/>
    <mergeCell ref="O209:O221"/>
    <mergeCell ref="C210:E221"/>
    <mergeCell ref="C167:E180"/>
    <mergeCell ref="P234:P238"/>
    <mergeCell ref="C235:E238"/>
    <mergeCell ref="K238:M238"/>
    <mergeCell ref="A228:A233"/>
    <mergeCell ref="A234:A238"/>
    <mergeCell ref="A202:A208"/>
    <mergeCell ref="K221:M221"/>
    <mergeCell ref="B228:B233"/>
    <mergeCell ref="C203:E208"/>
    <mergeCell ref="C229:E233"/>
  </mergeCells>
  <hyperlinks>
    <hyperlink ref="K178" r:id="rId1" display="garantf1://12012604.0/"/>
  </hyperlinks>
  <printOptions/>
  <pageMargins left="0" right="0" top="0" bottom="0" header="0" footer="0"/>
  <pageSetup horizontalDpi="600" verticalDpi="600" orientation="landscape" paperSize="9" scale="47" r:id="rId4"/>
  <legacyDrawing r:id="rId3"/>
</worksheet>
</file>

<file path=xl/worksheets/sheet2.xml><?xml version="1.0" encoding="utf-8"?>
<worksheet xmlns="http://schemas.openxmlformats.org/spreadsheetml/2006/main" xmlns:r="http://schemas.openxmlformats.org/officeDocument/2006/relationships">
  <sheetPr>
    <tabColor theme="9" tint="-0.24997000396251678"/>
  </sheetPr>
  <dimension ref="A1:P42"/>
  <sheetViews>
    <sheetView zoomScale="54" zoomScaleNormal="54" zoomScalePageLayoutView="0" workbookViewId="0" topLeftCell="A1">
      <selection activeCell="H20" sqref="H20"/>
    </sheetView>
  </sheetViews>
  <sheetFormatPr defaultColWidth="9.140625" defaultRowHeight="15"/>
  <cols>
    <col min="1" max="1" width="4.00390625" style="0" customWidth="1"/>
    <col min="2" max="2" width="20.421875" style="0" customWidth="1"/>
    <col min="3" max="3" width="20.28125" style="0" customWidth="1"/>
    <col min="4" max="4" width="14.00390625" style="0" customWidth="1"/>
    <col min="5" max="5" width="13.28125" style="0" customWidth="1"/>
    <col min="6" max="7" width="19.421875" style="0" customWidth="1"/>
    <col min="8" max="8" width="18.140625" style="0" customWidth="1"/>
    <col min="9" max="9" width="19.421875" style="0" customWidth="1"/>
    <col min="10" max="10" width="20.140625" style="0" customWidth="1"/>
    <col min="11" max="11" width="18.28125" style="0" customWidth="1"/>
    <col min="12" max="12" width="23.57421875" style="0" customWidth="1"/>
    <col min="13" max="13" width="17.7109375" style="0" customWidth="1"/>
    <col min="14" max="14" width="20.8515625" style="0" customWidth="1"/>
    <col min="15" max="15" width="46.421875" style="0" customWidth="1"/>
    <col min="16" max="16" width="16.57421875" style="0" customWidth="1"/>
  </cols>
  <sheetData>
    <row r="1" spans="13:16" ht="21" customHeight="1">
      <c r="M1" s="19"/>
      <c r="N1" s="19"/>
      <c r="O1" s="19" t="s">
        <v>25</v>
      </c>
      <c r="P1" s="19"/>
    </row>
    <row r="2" spans="13:16" ht="21" customHeight="1">
      <c r="M2" s="20"/>
      <c r="N2" s="20"/>
      <c r="O2" s="20" t="s">
        <v>36</v>
      </c>
      <c r="P2" s="20"/>
    </row>
    <row r="3" spans="13:16" ht="19.5" customHeight="1">
      <c r="M3" s="20"/>
      <c r="N3" s="20"/>
      <c r="O3" s="20" t="s">
        <v>26</v>
      </c>
      <c r="P3" s="20"/>
    </row>
    <row r="4" spans="13:16" ht="23.25" customHeight="1">
      <c r="M4" s="20"/>
      <c r="N4" s="20"/>
      <c r="O4" s="20" t="s">
        <v>27</v>
      </c>
      <c r="P4" s="20"/>
    </row>
    <row r="5" spans="1:15" ht="26.25" customHeight="1">
      <c r="A5" s="619" t="s">
        <v>33</v>
      </c>
      <c r="B5" s="619"/>
      <c r="C5" s="619"/>
      <c r="D5" s="619"/>
      <c r="E5" s="619"/>
      <c r="F5" s="619"/>
      <c r="G5" s="619"/>
      <c r="H5" s="619"/>
      <c r="I5" s="619"/>
      <c r="J5" s="619"/>
      <c r="K5" s="619"/>
      <c r="L5" s="619"/>
      <c r="M5" s="619"/>
      <c r="N5" s="619"/>
      <c r="O5" s="619"/>
    </row>
    <row r="6" ht="23.25" customHeight="1"/>
    <row r="7" spans="1:16" s="1" customFormat="1" ht="45" customHeight="1">
      <c r="A7" s="620" t="s">
        <v>1</v>
      </c>
      <c r="B7" s="620" t="s">
        <v>13</v>
      </c>
      <c r="C7" s="600" t="s">
        <v>14</v>
      </c>
      <c r="D7" s="600" t="s">
        <v>4</v>
      </c>
      <c r="E7" s="600" t="s">
        <v>19</v>
      </c>
      <c r="F7" s="621" t="s">
        <v>16</v>
      </c>
      <c r="G7" s="622"/>
      <c r="H7" s="622"/>
      <c r="I7" s="622"/>
      <c r="J7" s="622"/>
      <c r="K7" s="623"/>
      <c r="L7" s="624" t="s">
        <v>18</v>
      </c>
      <c r="M7" s="626" t="s">
        <v>2</v>
      </c>
      <c r="N7" s="627"/>
      <c r="O7" s="600" t="s">
        <v>34</v>
      </c>
      <c r="P7" s="600" t="s">
        <v>3</v>
      </c>
    </row>
    <row r="8" spans="1:16" s="1" customFormat="1" ht="77.25" customHeight="1">
      <c r="A8" s="600"/>
      <c r="B8" s="600"/>
      <c r="C8" s="601"/>
      <c r="D8" s="601"/>
      <c r="E8" s="601"/>
      <c r="F8" s="2" t="s">
        <v>15</v>
      </c>
      <c r="G8" s="2" t="s">
        <v>35</v>
      </c>
      <c r="H8" s="2" t="s">
        <v>21</v>
      </c>
      <c r="I8" s="2" t="s">
        <v>17</v>
      </c>
      <c r="J8" s="2" t="s">
        <v>32</v>
      </c>
      <c r="K8" s="2" t="s">
        <v>5</v>
      </c>
      <c r="L8" s="625"/>
      <c r="M8" s="24" t="s">
        <v>6</v>
      </c>
      <c r="N8" s="24" t="s">
        <v>24</v>
      </c>
      <c r="O8" s="601"/>
      <c r="P8" s="601"/>
    </row>
    <row r="9" spans="1:16" s="1" customFormat="1" ht="30" customHeight="1">
      <c r="A9" s="24">
        <v>1</v>
      </c>
      <c r="B9" s="24">
        <v>2</v>
      </c>
      <c r="C9" s="25">
        <v>3</v>
      </c>
      <c r="D9" s="25">
        <v>4</v>
      </c>
      <c r="E9" s="25">
        <v>5</v>
      </c>
      <c r="F9" s="2">
        <v>6</v>
      </c>
      <c r="G9" s="2">
        <v>7</v>
      </c>
      <c r="H9" s="2" t="s">
        <v>20</v>
      </c>
      <c r="I9" s="2">
        <v>8</v>
      </c>
      <c r="J9" s="18" t="s">
        <v>22</v>
      </c>
      <c r="K9" s="18" t="s">
        <v>23</v>
      </c>
      <c r="L9" s="22">
        <v>9</v>
      </c>
      <c r="M9" s="24">
        <v>10</v>
      </c>
      <c r="N9" s="24">
        <v>11</v>
      </c>
      <c r="O9" s="15">
        <v>12</v>
      </c>
      <c r="P9" s="15">
        <v>13</v>
      </c>
    </row>
    <row r="10" spans="1:16" ht="54" customHeight="1">
      <c r="A10" s="602">
        <v>1</v>
      </c>
      <c r="B10" s="605"/>
      <c r="C10" s="605"/>
      <c r="D10" s="3" t="s">
        <v>7</v>
      </c>
      <c r="E10" s="3"/>
      <c r="F10" s="4"/>
      <c r="G10" s="4"/>
      <c r="H10" s="5"/>
      <c r="I10" s="4"/>
      <c r="J10" s="4"/>
      <c r="K10" s="6"/>
      <c r="L10" s="21"/>
      <c r="M10" s="608"/>
      <c r="N10" s="608"/>
      <c r="O10" s="613"/>
      <c r="P10" s="616"/>
    </row>
    <row r="11" spans="1:16" ht="87" customHeight="1">
      <c r="A11" s="603"/>
      <c r="B11" s="606"/>
      <c r="C11" s="606"/>
      <c r="D11" s="7" t="s">
        <v>8</v>
      </c>
      <c r="E11" s="7"/>
      <c r="F11" s="8"/>
      <c r="G11" s="9"/>
      <c r="H11" s="10"/>
      <c r="I11" s="8"/>
      <c r="J11" s="10"/>
      <c r="K11" s="11"/>
      <c r="L11" s="16"/>
      <c r="M11" s="609"/>
      <c r="N11" s="611"/>
      <c r="O11" s="614"/>
      <c r="P11" s="617"/>
    </row>
    <row r="12" spans="1:16" ht="64.5" customHeight="1">
      <c r="A12" s="603"/>
      <c r="B12" s="606"/>
      <c r="C12" s="606"/>
      <c r="D12" s="7" t="s">
        <v>9</v>
      </c>
      <c r="E12" s="7"/>
      <c r="F12" s="12"/>
      <c r="G12" s="12"/>
      <c r="H12" s="10"/>
      <c r="I12" s="13"/>
      <c r="J12" s="10"/>
      <c r="K12" s="11"/>
      <c r="L12" s="16"/>
      <c r="M12" s="609"/>
      <c r="N12" s="611"/>
      <c r="O12" s="614"/>
      <c r="P12" s="617"/>
    </row>
    <row r="13" spans="1:16" ht="93" customHeight="1">
      <c r="A13" s="603"/>
      <c r="B13" s="606"/>
      <c r="C13" s="606"/>
      <c r="D13" s="7" t="s">
        <v>10</v>
      </c>
      <c r="E13" s="7"/>
      <c r="F13" s="12"/>
      <c r="G13" s="12"/>
      <c r="H13" s="10"/>
      <c r="I13" s="13"/>
      <c r="J13" s="10"/>
      <c r="K13" s="11"/>
      <c r="L13" s="16"/>
      <c r="M13" s="609"/>
      <c r="N13" s="611"/>
      <c r="O13" s="614"/>
      <c r="P13" s="617"/>
    </row>
    <row r="14" spans="1:16" ht="72.75" customHeight="1">
      <c r="A14" s="603"/>
      <c r="B14" s="606"/>
      <c r="C14" s="606"/>
      <c r="D14" s="14" t="s">
        <v>11</v>
      </c>
      <c r="E14" s="14"/>
      <c r="F14" s="9"/>
      <c r="G14" s="9"/>
      <c r="H14" s="10"/>
      <c r="I14" s="8"/>
      <c r="J14" s="10"/>
      <c r="K14" s="11"/>
      <c r="L14" s="16"/>
      <c r="M14" s="609"/>
      <c r="N14" s="611"/>
      <c r="O14" s="614"/>
      <c r="P14" s="617"/>
    </row>
    <row r="15" spans="1:16" ht="51" customHeight="1">
      <c r="A15" s="604"/>
      <c r="B15" s="607"/>
      <c r="C15" s="607"/>
      <c r="D15" s="14" t="s">
        <v>12</v>
      </c>
      <c r="E15" s="14"/>
      <c r="F15" s="9"/>
      <c r="G15" s="9"/>
      <c r="H15" s="10"/>
      <c r="I15" s="8"/>
      <c r="J15" s="10"/>
      <c r="K15" s="11"/>
      <c r="L15" s="17"/>
      <c r="M15" s="610"/>
      <c r="N15" s="612"/>
      <c r="O15" s="615"/>
      <c r="P15" s="618"/>
    </row>
    <row r="18" ht="18.75">
      <c r="B18" s="23" t="s">
        <v>29</v>
      </c>
    </row>
    <row r="19" ht="18.75">
      <c r="B19" s="23"/>
    </row>
    <row r="20" ht="18.75">
      <c r="B20" s="23" t="s">
        <v>28</v>
      </c>
    </row>
    <row r="21" ht="18.75">
      <c r="B21" s="23"/>
    </row>
    <row r="22" ht="18.75">
      <c r="B22" s="23"/>
    </row>
    <row r="23" ht="18.75">
      <c r="B23" s="23"/>
    </row>
    <row r="24" ht="18.75">
      <c r="B24" s="23"/>
    </row>
    <row r="25" ht="18.75">
      <c r="B25" s="23"/>
    </row>
    <row r="26" ht="18.75">
      <c r="B26" s="23"/>
    </row>
    <row r="27" ht="18.75">
      <c r="B27" s="23"/>
    </row>
    <row r="28" ht="18.75">
      <c r="B28" s="23"/>
    </row>
    <row r="29" ht="18.75">
      <c r="B29" s="23"/>
    </row>
    <row r="30" ht="18.75">
      <c r="B30" s="23"/>
    </row>
    <row r="31" ht="18.75">
      <c r="B31" s="23"/>
    </row>
    <row r="32" ht="18.75">
      <c r="B32" s="23"/>
    </row>
    <row r="33" ht="18.75">
      <c r="B33" s="23"/>
    </row>
    <row r="34" ht="18.75">
      <c r="B34" s="23"/>
    </row>
    <row r="35" ht="18.75">
      <c r="B35" s="23"/>
    </row>
    <row r="36" ht="18.75">
      <c r="B36" s="23"/>
    </row>
    <row r="37" ht="18.75">
      <c r="B37" s="23"/>
    </row>
    <row r="38" ht="18.75">
      <c r="B38" s="23"/>
    </row>
    <row r="39" ht="18.75">
      <c r="B39" s="23"/>
    </row>
    <row r="40" ht="18.75">
      <c r="B40" s="23"/>
    </row>
    <row r="41" ht="18.75">
      <c r="B41" s="23" t="s">
        <v>30</v>
      </c>
    </row>
    <row r="42" ht="18.75">
      <c r="B42" s="23" t="s">
        <v>31</v>
      </c>
    </row>
  </sheetData>
  <sheetProtection/>
  <mergeCells count="18">
    <mergeCell ref="A5:O5"/>
    <mergeCell ref="A7:A8"/>
    <mergeCell ref="B7:B8"/>
    <mergeCell ref="C7:C8"/>
    <mergeCell ref="D7:D8"/>
    <mergeCell ref="E7:E8"/>
    <mergeCell ref="F7:K7"/>
    <mergeCell ref="L7:L8"/>
    <mergeCell ref="M7:N7"/>
    <mergeCell ref="O7:O8"/>
    <mergeCell ref="P7:P8"/>
    <mergeCell ref="A10:A15"/>
    <mergeCell ref="B10:B15"/>
    <mergeCell ref="C10:C15"/>
    <mergeCell ref="M10:M15"/>
    <mergeCell ref="N10:N15"/>
    <mergeCell ref="O10:O15"/>
    <mergeCell ref="P10:P15"/>
  </mergeCells>
  <printOptions/>
  <pageMargins left="0.11811023622047245" right="0.11811023622047245" top="0.1968503937007874" bottom="0.1968503937007874" header="0.31496062992125984" footer="0.31496062992125984"/>
  <pageSetup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2016-03-30T09:45:58Z</cp:lastPrinted>
  <dcterms:created xsi:type="dcterms:W3CDTF">2006-09-16T00:00:00Z</dcterms:created>
  <dcterms:modified xsi:type="dcterms:W3CDTF">2023-04-27T06:31:46Z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