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5" windowWidth="14805" windowHeight="7110" tabRatio="562" activeTab="0"/>
  </bookViews>
  <sheets>
    <sheet name="СВОД" sheetId="1" r:id="rId1"/>
    <sheet name="МП 6" sheetId="2" state="hidden" r:id="rId2"/>
  </sheets>
  <definedNames>
    <definedName name="_xlnm.Print_Titles" localSheetId="0">'СВОД'!$4:$6</definedName>
    <definedName name="_xlnm.Print_Area" localSheetId="0">'СВОД'!$A$1:$P$25</definedName>
  </definedNames>
  <calcPr fullCalcOnLoad="1"/>
</workbook>
</file>

<file path=xl/comments1.xml><?xml version="1.0" encoding="utf-8"?>
<comments xmlns="http://schemas.openxmlformats.org/spreadsheetml/2006/main">
  <authors>
    <author>Автор</author>
  </authors>
  <commentList>
    <comment ref="O26" authorId="0">
      <text>
        <r>
          <rPr>
            <b/>
            <sz val="9"/>
            <rFont val="Tahoma"/>
            <family val="2"/>
          </rPr>
          <t>Автор:</t>
        </r>
        <r>
          <rPr>
            <b/>
            <sz val="9"/>
            <rFont val="Tahoma"/>
            <family val="2"/>
          </rPr>
          <t xml:space="preserve">
</t>
        </r>
      </text>
    </comment>
  </commentList>
</comments>
</file>

<file path=xl/sharedStrings.xml><?xml version="1.0" encoding="utf-8"?>
<sst xmlns="http://schemas.openxmlformats.org/spreadsheetml/2006/main" count="505" uniqueCount="346">
  <si>
    <t>14= общая степень  достижения цели*9столбец/100%</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</si>
  <si>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</si>
  <si>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</si>
  <si>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</si>
  <si>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</si>
  <si>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</si>
  <si>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</si>
  <si>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</si>
  <si>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</si>
  <si>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</si>
  <si>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</si>
  <si>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</si>
  <si>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</si>
  <si>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</si>
  <si>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</si>
  <si>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</si>
  <si>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</si>
  <si>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</si>
  <si>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</si>
  <si>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</si>
  <si>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</si>
  <si>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</si>
  <si>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</si>
  <si>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</si>
  <si>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</si>
  <si>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</si>
  <si>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</si>
  <si>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</si>
  <si>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</si>
  <si>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</si>
  <si>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</si>
  <si>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</si>
  <si>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</si>
  <si>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</si>
  <si>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</si>
  <si>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</si>
  <si>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</si>
  <si>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</si>
  <si>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</si>
  <si>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</si>
  <si>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</si>
  <si>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</si>
  <si>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</si>
  <si>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</si>
  <si>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</si>
  <si>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</si>
  <si>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</si>
  <si>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</si>
  <si>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</si>
  <si>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</si>
  <si>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</si>
  <si>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</si>
  <si>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</si>
  <si>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</si>
  <si>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</si>
  <si>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</si>
  <si>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</si>
  <si>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Экономическое развитие Краснослободского муниципального района до 2025 года</t>
  </si>
  <si>
    <t>.</t>
  </si>
  <si>
    <t>1.Уровень преступности в расчете на 100 тыс. населения</t>
  </si>
  <si>
    <t>2.Количество выявленных экономических преступлений</t>
  </si>
  <si>
    <t>3. Количество преступлений, совершенных на улицах и общественных местах</t>
  </si>
  <si>
    <t>4. Динамика преступлений, совершенных ранеее судимыми, несовершеннолетними, на бытовой почве, в состоянии алкогольного и наркотического опьянения.</t>
  </si>
  <si>
    <t>5. Степень безопасности граждан и их собственности (количество преступлений против личности, собственности)</t>
  </si>
  <si>
    <t>6. Степень безопасности дорожного движения (снижение количества дорожно-транспортных происшествий, погибших и раненных людей)</t>
  </si>
  <si>
    <t>Муниципальная программа  Краснослободского муниципального района "Комплексная программа по усилению борьбы с преступностью и профилактике правонарушенийна 2016-2024годы"</t>
  </si>
  <si>
    <t>1 Количество проведенных семинаров с лицами, привлекаемыми к проведению антикоррупционной экспертизы муниципальных нормативных правовых актов и их проектов</t>
  </si>
  <si>
    <t>эффективная</t>
  </si>
  <si>
    <t>2 Количество проведенных ежегодных конкурсов, в том числе написанных работ (в рамках конкурсов) по вопросам противодействия коррупции в Республике Мордовия среди учащихся общеобразовательных организаций и профессиональных образовательных организаций среднего и дополнительного профессионального образования</t>
  </si>
  <si>
    <t>3 Доля органов местного самоуправления Краснослободского муниципального района, внедривших внутренний контроль и антикоррупционные механизмы в кадровую политику</t>
  </si>
  <si>
    <t>4 Доля обращений граждан и организаций, сталкивающихся с проявлениями коррупции, в результате проверки которых выявлены правонарушения</t>
  </si>
  <si>
    <t>5 Доля нормативных правовых актов, принятых без проведения антикоррупционной экспертизы</t>
  </si>
  <si>
    <t>1. Доля уличных светильников с более эффективными натриевыми лампами, %</t>
  </si>
  <si>
    <t>2. Доля светильников внутреннего освещения с более эффективными лампами, %</t>
  </si>
  <si>
    <t>внебюджетные средства.</t>
  </si>
  <si>
    <t>5. Повышение тепловой защиты зданий, %</t>
  </si>
  <si>
    <t>недополучение средств в бюджет района</t>
  </si>
  <si>
    <t>6. Доля школ, осуществивших мероприятия по модернизации автономных котельных, %</t>
  </si>
  <si>
    <t>1.Доля граждан, положительно оценивающих состояние межнациональных отношений, в общем количестве жителей Краснослободского муниципального района</t>
  </si>
  <si>
    <t>2.Уровень толерантного отношения к представителям другой национальности</t>
  </si>
  <si>
    <t>3. Численность участников мероприятий, направленных на этнокультурное развитие народов России и поддержку языкового многообразия</t>
  </si>
  <si>
    <t>4. Количество программ по гармонизации межэтнических и межконфессиональных отношений в Краснослободском муниципальном районе</t>
  </si>
  <si>
    <t xml:space="preserve">5. Количество мероприятий регионального и районного значения, проведенных Краснослободским муниципальным районом
 и направленных на гармонизацию межнациональных отношений, этнокультурное развитие, профилактику этнического и религиозно-политического экстремизма, снижение уровня межэтнической и религиозной напряженности
</t>
  </si>
  <si>
    <t>2. Доля отходов, размещаемых на объектах захоронения отходов, %</t>
  </si>
  <si>
    <t>4. Доля благоустроенных кладбищ, %</t>
  </si>
  <si>
    <t>5. Увеличение количества ГТС с неудовлетворительным и опасным уровнем безопасности, приведенных в безопасное техническое состояние, ед.</t>
  </si>
  <si>
    <t>1. Снижение количества пожаров в районе, ед.</t>
  </si>
  <si>
    <t>2. Снижение количества гибели людей, чел.</t>
  </si>
  <si>
    <t>3. Снижение экономического ущерба (тыс.руб.)</t>
  </si>
  <si>
    <t>4. Снижение количества Количество несчастных случаев на воде, чел.</t>
  </si>
  <si>
    <t>5. Обеспечение и техническое оснащение единой дежурно-диспетчерской службы района, тыс. руб.</t>
  </si>
  <si>
    <t xml:space="preserve">6. Обеспечение добровольных
пожарных команд, тыс. руб.
</t>
  </si>
  <si>
    <t>1. Количество субъектов малого и среднего предпринимательства, ед.</t>
  </si>
  <si>
    <t>2. Число субъектов малого и среднего предпринимательства, ед. на 10 тыс. человек населения</t>
  </si>
  <si>
    <t>3. Количество занятых на малых предприятиях, чел.</t>
  </si>
  <si>
    <t>4. Доля срежнесписочной численности работников (без внешних совместителей) малых и средних предприятий в среднесписочной численности численности работников (без внешних совместителей) всех предприятий и организаций</t>
  </si>
  <si>
    <t>5. Доля оборота розничной торговли предприятий малого и среднего бизнеса в объеме оборота розничной торговли района, процент</t>
  </si>
  <si>
    <t xml:space="preserve">6. Доля оборота общественного питания предприятий малого и среднего бизнеса в общем обороте общественного питания района, процент </t>
  </si>
  <si>
    <t>7. Доля предприятий малого бизнеса в общем объеме отгруженных товаров собственного производства, выполненных работ и услуг, процент</t>
  </si>
  <si>
    <t>Муниципальная программа "Развитие муниципальной службы в Краснослободском муниципальном районе на 2019-2021 годы»</t>
  </si>
  <si>
    <t>1. Количество муниципальных служащих и лиц, замещающих муниципальные должности на постоянной основе, направленных на профессиональную подготовку и повышение квалификации (не менее)</t>
  </si>
  <si>
    <t>2. Количество муниципальных служащих и лиц, замещающих муниципальные должности на постоянной основе, принявших участие в семинарах, тренингах и других формах  краткосрочного  профессионального обучения  (не менее)</t>
  </si>
  <si>
    <t>3. Доля вакантных должностей муниципальной службы, замещаемых на конкурсной основе (не менее)</t>
  </si>
  <si>
    <t>4. Доля муниципальных служащих в возрасте 30 лет, имеющих стаж муниципальной службы более трех лет (не менее)</t>
  </si>
  <si>
    <t>5. Доля вакантных должностей муниципальной службы, замещаемых на основе назначения из кадрового резерва на муниципальной службе ( не менее)</t>
  </si>
  <si>
    <t>Удельный вес численности населения  в возрасте от 5-18 лет, охваченного общим образованием, в общей численности населения в возрасте 5-18 лет</t>
  </si>
  <si>
    <t>Охват детей дошкольными образовательными организациями (отношение численности детей в возрасте от 2 месяцев до 3 лет, посещающих дошкольные образовательные организации, к общей численности детей в возрасте от 2 месяцев до 3 лет</t>
  </si>
  <si>
    <t>Доступность дошкольного образования ( отношение детей в возрасте от 3-7 лет, получающих дошкольное образование, к общей численности детей в возрасте от 3-7 лет)</t>
  </si>
  <si>
    <t xml:space="preserve">Обеспеченность детей дошкольного возраста местами в дошкольных образовательных организациях ( количество мест на1000детей) </t>
  </si>
  <si>
    <t>Охват детей в возрасте 5-8 лет программами дополнительного образования</t>
  </si>
  <si>
    <t>Отношение среднего балла ЕГЭ ( в расчете на 2обязательных предмета) в 10 % школ с лучшими результатами ЕГЭ к среднему баллу ЕГЭ ( в рачсете на 2 обязательных предмета) в 10 % школ с худшими результатами ЕГЭ</t>
  </si>
  <si>
    <t>Удовлетворенность населения качеством дошкольного, общего, дополнительного образования</t>
  </si>
  <si>
    <t xml:space="preserve">Доля образовательных организаций района , реализующих программы духовно-нравственной направленности </t>
  </si>
  <si>
    <t>Муниципальная программа "Развитие образования" в Краснослободском муниципальном районе 2016-2022 годах</t>
  </si>
  <si>
    <t xml:space="preserve">Муниципальная программа "Развитие культуры и туризма на 2016-2022 годы Краснослободского муниципального района Республики Мордовия
</t>
  </si>
  <si>
    <t>1.Доля представленных (во всех формах) зрителю музейных предметов в общем количестве музейных предметов основного фонда</t>
  </si>
  <si>
    <t>2.Доля объектов культурного наследия, находящихся в удовлетворительном состоянии, в общем количестве объектов культурного наследия федерального, регионального и местного (муниципального) значения</t>
  </si>
  <si>
    <t>3. Доля специалистов муниципальных учреждений культуры, прошедших профессиональную переподготовку или повышение квалификации, от общего числа работников культуры</t>
  </si>
  <si>
    <t xml:space="preserve">4. Соотношение средней зарабоной платы работников учреждений культуры, повышение оплаты труда которых предусмотренно Указом Президента РФ от 7 мая 2012 г № 597 "О мероприятиях по реализации гос. социальной политики", и средней заработной платы в РМ </t>
  </si>
  <si>
    <t>5. Количество проведенных культурно-досуговых мероприятий</t>
  </si>
  <si>
    <t>6. Количество различных кружков и коллективов</t>
  </si>
  <si>
    <t>7. Удельный вес населения, участвующего в платных культурно-досуговых мероприятиях, проводимых учреждением культуры</t>
  </si>
  <si>
    <t>8. Количество посетителей музея</t>
  </si>
  <si>
    <t>9. Количество мероприятий Краеведческого музея</t>
  </si>
  <si>
    <t>10. Количество выставок и экспозиций</t>
  </si>
  <si>
    <t>11. Количество учащихся</t>
  </si>
  <si>
    <t>12.Доля учащихся успевающих на "хорошо" и "отлично"</t>
  </si>
  <si>
    <t>13. Доля специалистов основного персонала с высшим образованием и средним специальным образованием</t>
  </si>
  <si>
    <t xml:space="preserve">14. Число пользователей бибилиотеки
</t>
  </si>
  <si>
    <t>15. Количество книговыдачи</t>
  </si>
  <si>
    <t>16. Количество посещений</t>
  </si>
  <si>
    <t>Муниципальная программа
" Рзавитие физической культуры и спорта в Краснослободском муниципальном районе на 2016-2024 годы"</t>
  </si>
  <si>
    <t xml:space="preserve">Доля населения, систематически
занимающегося физической культурой и
спортом
</t>
  </si>
  <si>
    <t>высокоэффективная</t>
  </si>
  <si>
    <t>Доля занимающихся в возрасте 6 - 18 лет в системе учреждений дополнительного образования детей</t>
  </si>
  <si>
    <t xml:space="preserve">Уровень обеспеченности населения
спортивными залами
</t>
  </si>
  <si>
    <t xml:space="preserve"> Уровень обеспеченности населения
плоскостными спортивными сооружениями </t>
  </si>
  <si>
    <t>Муниципальная программа" Обеспечение жильем молодых семей Краснослободского муниципального района 2015- 2025"</t>
  </si>
  <si>
    <t>1.Количество молодых семей, улучшивших жилищные условия при оказании содействия за счет средств бюджетов всех уровней</t>
  </si>
  <si>
    <t>2. Доля молодых семей, улучшивших жилищные условия в общем количестве молодых семей, нуждающихся в улучшении жилищных условий</t>
  </si>
  <si>
    <t>3.Доля оплаченных свидетельств в общем количестве свидетельств, выданных молодым семьям</t>
  </si>
  <si>
    <t>Доля молодежи, 
принявшей участие в 
районных мероприятиях 
по различным направлениям
 молодежной политики</t>
  </si>
  <si>
    <t>Доля молодых людей 
в возрасте от 14-30 лет,
 вовлеченных в волонтерскую
 деятельность</t>
  </si>
  <si>
    <t>Доля от общего количества молодых людей, задействованных в мероприятиях, направленных на формировании культуры патриотизма, гражданственности и толерантности</t>
  </si>
  <si>
    <t>Количество информационных материалов (СМИ, интернет) по различным направлениям государственной молодежной политики</t>
  </si>
  <si>
    <t>Развитие дорожного хозяйства Краснослободского муниципального района Республики Мордовия</t>
  </si>
  <si>
    <t>1.Снижение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</si>
  <si>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2. Сокращение доли населения, проживающего в населенных пунктах, не имеющих регулярного автобусного и (или) железнодорожного сообщения с административным центром, в общей численности населения района</t>
  </si>
  <si>
    <t xml:space="preserve">3.Рост удовлетворенности жителей района качеством автомобильных дорог на территории района  </t>
  </si>
  <si>
    <t>4. Рост удовлетворенности  населения организацией транспортного облуживания в районе</t>
  </si>
  <si>
    <t>Ежегодное поступление доходов в местный бюджет от управления муниципальным имуществом и земельными ресурсами</t>
  </si>
  <si>
    <t>Землеустроительные работы по формированию земельных участков</t>
  </si>
  <si>
    <t>Доля объектов недвижимости, на которые у Краснослободского муниципального района зарегистрировано право собственности</t>
  </si>
  <si>
    <t>Формирование и ведение учета (реестр) муниципального имущества</t>
  </si>
  <si>
    <t>Доля площади земельных участков, являющихся объектами налогообложения земельным налогом</t>
  </si>
  <si>
    <t>Доля многоквартирных домов, расположенных на земельных участках, в отношении которых осуществлен государственный кадастровый учет</t>
  </si>
  <si>
    <t>1.Доля расходов бюджета Краснослободского муниципального района, формируемых в рамках муниципальных программ, в общем объеме расходов бюджета Краснослободского муниципального района</t>
  </si>
  <si>
    <t>2.Отклонение исполнения бюджета Краснослободского муниципального района по расходам к утвержденному уровню</t>
  </si>
  <si>
    <t>3. Отклонение исполнения бюджета Краснослободского муниципального района по доходам к утвержденному уровню</t>
  </si>
  <si>
    <t>4. Соблюдение порядка и сроков составления и утверждения проекта бюджета Краснослободского муниципального района</t>
  </si>
  <si>
    <t>5. Соблюдение установленных бюджетным законодательством требований о составе отчетности об исполнении бюджета Краснослободского муниципального района</t>
  </si>
  <si>
    <t>6. Объем просроченной кредиторской задолженности по выплате заработной платы за счет средств бюджета Краснослободского муниципального района</t>
  </si>
  <si>
    <t>7. Уровень просроченной кредиторской задолженности консолидированного бюджета Краснослободского муниципального района</t>
  </si>
  <si>
    <t>8. Использование муниципальными учреждениями Краснослободского муниципального района нормативно-подушевого финансирования услуг</t>
  </si>
  <si>
    <t>9. Темп роста налоговых и неналоговых доходов бюджета Краснослободского муниципального района (по отношению к предыдущему году) не менее 3,1 процента в сопоставимых ценах</t>
  </si>
  <si>
    <t>10. Собираемость налогов и сборов</t>
  </si>
  <si>
    <t>11. Соблюдение предельного уровня дефицита бюджета Краснослободского муниципального района, определяемого в соответствии с законодательством Российской Федерации.</t>
  </si>
  <si>
    <t>12. Просроченная задолженность по муниципальным долговым обязательствам Краснослободского муниципального района</t>
  </si>
  <si>
    <t>13. Соответствие показателя "Доля расходов на обслуживание муниципального долга Краснослободского муниципального района в общем объеме расходов бюджета Краснослободского муниципального района" требованиям Бюджетного кодекса Российской Федерации</t>
  </si>
  <si>
    <t>14. Отношение объема муниципального долга Краснослободского муниципального района (без учета бюджетных кредитов) к доходам Краснослободского муниципального района без учета объема безвозмездных поступлений</t>
  </si>
  <si>
    <t xml:space="preserve">1. Годовой объем ввода жилья, кв.м
</t>
  </si>
  <si>
    <t>удовлетворительный уровень эффективности</t>
  </si>
  <si>
    <t>3. Ввод  многоэтажного жилья (более трех этажей)</t>
  </si>
  <si>
    <t xml:space="preserve">4.Ввод малоэтажного жилья (не более трех этажей) </t>
  </si>
  <si>
    <t>5.Обеспеченность  населения жильем  ( кв.м. на 1 чел.)</t>
  </si>
  <si>
    <t>6. Доля аварийного жилья в жилищном фонде (%)</t>
  </si>
  <si>
    <t>7. Количество молодых семей,  граждан, улучшивших жилищные условия (в том числе с использованием кредитов и займов) при оказании поддержки за счет средств федерального бюджета, республиканского бюджета Республики Мордовия и местных бюджетов ( ед.)</t>
  </si>
  <si>
    <t>внебюджетные</t>
  </si>
  <si>
    <t xml:space="preserve">Число впервые зарегистрированных наркопотребителей на 100 тыс. человек населения </t>
  </si>
  <si>
    <t xml:space="preserve">Доля детей и молодежи в возрасте от 7 до 30 лет, вовлеченных в профилактические мероприятия, по отношению к общей численности указанной категории лиц </t>
  </si>
  <si>
    <t>Доля населения, вовлеченного в занятия физической культурой и спортом</t>
  </si>
  <si>
    <t xml:space="preserve">Доля больных наркоманией, прошедших лечение и реабилитацию, длительность ремиссии у которых составляет от 1 года до 2 лет и более 2 лет, по отношению к общему числу больных наркоманией, состоящих на учете на конец года меньше целевого показателя </t>
  </si>
  <si>
    <t xml:space="preserve">Удельный вес несовершеннолетних, состоящих на учете в связи с употреблением наркотиков в подразделениях по делам несовершеннолетних органов внутренних дел, комиссиях по делам несовершеннолетних и защите их прав, а также в наркологических диспансерах, в общей численности несовершеннолетних, состоящих на данных видах учета внутренних дел, комиссиях по делам несовершеннолетних и защите их прав меньше целевого показателя </t>
  </si>
  <si>
    <t>«Цифровая трансформация Краснослободского муниципального района Республики Мордовия на 2020 – 2025 годы»</t>
  </si>
  <si>
    <t>1.Объем отгруженных товаров собственного производства, выполненных работ и услуг собственными силами по видам экономической деятельности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тыс. руб.</t>
  </si>
  <si>
    <t>2.Темп роста объема отгруженных товаров собственного производства, выполненных работ и услуг собственными силами по видам экономической деятельности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загрязнений»Темп роста объема отгруженных товаров собственного производства, выполненных работ и услуг собственными силами по видам экономической деятельности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</si>
  <si>
    <t>3.Производительность труда в обрабатывающих производствах, тыс. руб. на 1 чел</t>
  </si>
  <si>
    <t>4. Темп роста производительности труда в обрабатывающих производствах к соответствующему периоду прошлого года</t>
  </si>
  <si>
    <t>5.Объем инвестиций в основной капитал за счет всех источников финансирования, тыс. руб.</t>
  </si>
  <si>
    <t>6. Объем инвестиций в основной капитал за счет внебюджетных источников</t>
  </si>
  <si>
    <t>7. Количество рабочих мест, созданных за счет реализации инвестиционных проектов, ед.</t>
  </si>
  <si>
    <t>8. Количество действующих субъектов малого и  среднего предпринимательства, включая микропредприятия</t>
  </si>
  <si>
    <t>9. Количество индивидуальных предпринимателей</t>
  </si>
  <si>
    <t>10.Количество КФХ, единиц</t>
  </si>
  <si>
    <t>11. Объем оборота розничной торговли во всех каналах реализации, тыс. руб.</t>
  </si>
  <si>
    <t xml:space="preserve">12. Средняя обеспеченность населения общей торговой площадью (на конец года) к 2025 г. </t>
  </si>
  <si>
    <t>13. Оборот общественного питания, тыс. руб.</t>
  </si>
  <si>
    <t>14. Средняя обеспеченность количеством посадочных мест предприятий общественного питания  общедоступной сети кв.м. на 1000 чел.</t>
  </si>
  <si>
    <t>15.Доля закупок у субъектов малого и среднего предпринимательства в общем годовом стоимостном объеме закупок, осуществляемых в соответствии с ФЗ «О закупках товаров, работ, услуг отдельными видами юридических лиц» ( по 223-ФЗ), %</t>
  </si>
  <si>
    <t>16.Число участников конкурсных процедур определения поставщиков ( подрядчиков, исполнителей) при осуществлении закупок для обеспечения муниципальных нужд ( по 44-ФЗ), ед.</t>
  </si>
  <si>
    <t>17.Количество субъектов  малого и среднего предпринимательства, получивших муниципальную поддержку в качестве преференции</t>
  </si>
  <si>
    <t>18. Уровень удовлетворенности потребителей качеством официальной информации (понятность изложения, удобство получения и доступность) о состоянии конкурентной среды на рынках товаров и услуг, размещаемой муниципальным образованием, %</t>
  </si>
  <si>
    <t>1.Доля расходов на цифровую трансформацию в бюджете</t>
  </si>
  <si>
    <t>2.Доля социально-значимых объектов, имеющих возможность подключения к широкополосному доступу к сети «Интернет»</t>
  </si>
  <si>
    <t>3.Стоимостная доля закупаемого и (или) арендуемого органами местного самоуправления иностранного программного обеспечения</t>
  </si>
  <si>
    <t>4.Доля медицинских организаций муниципальной системы здравоохранения (больницы и поликлиники), подключенных к сети «Интернет»</t>
  </si>
  <si>
    <t>5.Доля фельдшерско-акушерских пунктов муниципальной системы здравоохранения, подключенных к сети «Интернет»</t>
  </si>
  <si>
    <t>6.Доля муниципальных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t>
  </si>
  <si>
    <t>7.Доля органов местного самоуправления, подключенных к сети «Интернет»</t>
  </si>
  <si>
    <t>8.Доля информационных систем и ресурсов органов местного самоуправления Республики Мордовия, перенесенных в государственную единую облачную платформу</t>
  </si>
  <si>
    <t>9.Доля взаимодействий граждан и коммерческих организаций с органами местного самоуправления и бюджетными учреждениями, осуществляемых в цифровом виде</t>
  </si>
  <si>
    <t>10.Уровень удовлетворенности граждан качеством предоставления муниципальных услуг</t>
  </si>
  <si>
    <t>11.Доля внутриведомственного и межведомственного юридически значимого электронного документооборота муниципальных органов и муниципальных учреждений с долей государственного участия более 50 %, с применением</t>
  </si>
  <si>
    <t>12.Количество муниципальных услуг (электронных сервисов), оказываемых с использованием приложений РСО ЕСЭК, нарастающим итогом</t>
  </si>
  <si>
    <t>13.Доля органов местного самоуправления, в штате которых имеются специалисты по защите информации, имеющие соответствующую квалификацию</t>
  </si>
  <si>
    <t>14. Количество специалистов по технической защите информации органов местного самоуправления, прошедших повышение квалификации</t>
  </si>
  <si>
    <t>15.Доля, органов местного самоуправления и муниципальных организаций в которых внедрены нормативно- правовые документы, регламентирующие порядок создания  и функционирования системы информационной безопасности</t>
  </si>
  <si>
    <t>17. Количество мероприятий, направленных на популяризацию традиционной народной культуры</t>
  </si>
  <si>
    <t xml:space="preserve">18. Количество жителей, занятых народными художественными промыслами и ремеслами </t>
  </si>
  <si>
    <t xml:space="preserve">19. Участие мастеров ДПИ в выставках, фестивалях различного уровня </t>
  </si>
  <si>
    <t>20. Количество клубных формирований, участники которых занимаются традиционными для  района  видами  декоративно-прикладного искусства и ремёсел</t>
  </si>
  <si>
    <t>21. Доля детей, привлекаемых к участию в творческих мероприятиях, %.</t>
  </si>
  <si>
    <t>22. Количество участников волонтерского движения зарегистрированных в единой     информационной системе «Добровольцы России»</t>
  </si>
  <si>
    <t xml:space="preserve">Противодействие коррупции в органах местного самоуправления
Краснослободского муниципального района
 </t>
  </si>
  <si>
    <t xml:space="preserve">Муниципальная программа повышения эффективности управления муниципальными финансами в Краснослободском муниципальном районе Республики Мордовия </t>
  </si>
  <si>
    <t>Степень достижения целей</t>
  </si>
  <si>
    <t>1.Доля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t>
  </si>
  <si>
    <t>76.0</t>
  </si>
  <si>
    <t>2.Доля инвалидов, положительно оценивающих отношение населения к проблемам инвалидов, в общей численности опрошенных инвалидов</t>
  </si>
  <si>
    <t>50.8</t>
  </si>
  <si>
    <t>3.Доля граждан, признающих навыки, достоинства и способности инвалидов, в общей численности опрошенных граждан</t>
  </si>
  <si>
    <t>51.0</t>
  </si>
  <si>
    <t>4.Доля приоритетных объектов и услуг в приоритетных сферах жизнедеятельности инвалидов, нанесенных на карту доступности по результатам их паспортизации, среди всех приоритетных объектов и услуг</t>
  </si>
  <si>
    <t xml:space="preserve">5.Доля приоритетных объектов, доступных для инвалидов и других маломобильных групп населения в сфере культуры, в общем количестве приоритетных объектов в сфере культуры </t>
  </si>
  <si>
    <t xml:space="preserve">6.Доля приоритетных объектов, доступных для инвалидов и других маломобильных групп населения в сфере физической культуры и спорта, в общем количестве приоритетных объектов в сфере физической культуры и спорта </t>
  </si>
  <si>
    <t>51.1</t>
  </si>
  <si>
    <t xml:space="preserve">7.Доля лиц с ограниченными возможностями здоровья и инвалидов от 6 до 18 лет, систематически занимающихся физкультурой и спортом, в общей численности данной категории населения </t>
  </si>
  <si>
    <t>1.6</t>
  </si>
  <si>
    <t xml:space="preserve">8.доля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  </t>
  </si>
  <si>
    <t>99.0</t>
  </si>
  <si>
    <t xml:space="preserve">9. доля детей-инвалидов в возрасте от 5 до 18 лет, получающих дополнительное образование, в общей численности детей-инвалидов данного возраста </t>
  </si>
  <si>
    <t>26.0</t>
  </si>
  <si>
    <t xml:space="preserve">10.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 </t>
  </si>
  <si>
    <t xml:space="preserve">11.доля детей-инвалидов в возрасте от 1,5 до 7 лет, охваченных дошкольным образованием, в общей численности детей-инвалидов данного возраста </t>
  </si>
  <si>
    <t xml:space="preserve">12. 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 </t>
  </si>
  <si>
    <t>Муниципальная программа "Доступная среда" на 2015-2025 годы</t>
  </si>
  <si>
    <t>Муниципальная программа "Энергосбережение и повышение энергоэффективности в Краснослободском муниципальном районе Республики Мордовия на 2016-2024 годы"</t>
  </si>
  <si>
    <t>Муниципальная программа "Развитие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2016 - 2023 годы"</t>
  </si>
  <si>
    <t>Муниципальная программа "Развитие пассажирского автомобильного транспорта общего пользования на территории Краснослободского муниципального района на 2020-2024 годы"</t>
  </si>
  <si>
    <t>1. Доля существующих маршрутов от числа запланированных, %</t>
  </si>
  <si>
    <t>2. Доля пассажироперевозок от запланированных, %</t>
  </si>
  <si>
    <t>3. Количество аварий на существующих маршрутах ед.</t>
  </si>
  <si>
    <t>"Комплексное  развитие сельских территорий"  2020- 2025 г.г.</t>
  </si>
  <si>
    <t>Ввод жилых помещений (жилых домов) для граждан, проживающих на сельских территориях</t>
  </si>
  <si>
    <t>Ввод жилых помещений (жилых домов), предоставляемых на условиях найма гражданам, проживающим на сельских территориях</t>
  </si>
  <si>
    <t>Количество предоставленных жилищных (ипотечных) кредитов (займов) гражданам, для строительства (приобретения) жилых помещений (жилых домов) на сельских территориях</t>
  </si>
  <si>
    <t>Количество проектов по обустройству инженерной инфраструктурой и благоустройству площадок, расположенных на сельских территориях, под компактную жилищную застройку</t>
  </si>
  <si>
    <t>Количество общественно-значимых проектов по благоустройству территорий</t>
  </si>
  <si>
    <t>Сводный  годовой отчет об эффективности реализации  муниципальных программ Краснослободского муниципального района за 2021 год</t>
  </si>
  <si>
    <t>Число основных мероприятий, запланированных к реализации в 2021 г., единиц</t>
  </si>
  <si>
    <t>Информация по выполнению основных мероприятий за 2021 год</t>
  </si>
  <si>
    <t>Объем финансовых средств, запланированный по программе на                                                                                                                                                                                          2021 г., тыс. рублей</t>
  </si>
  <si>
    <t>Фактически освоенный объем финансирования программы за 2021 г., тыс. рублей</t>
  </si>
  <si>
    <t>Целевое значение на 2021 г.</t>
  </si>
  <si>
    <t>Фактическое значение за 2021 г.</t>
  </si>
  <si>
    <t xml:space="preserve">1485,2 </t>
  </si>
  <si>
    <t>"Гармонизация межнациональных и межконфессиональных отношений в Краснослободском муниципальном районе в 2014-2023гг"</t>
  </si>
  <si>
    <t xml:space="preserve">По данным последней переписи населения на территории Краснослободского муниципального района проживает 73,1% русские, 24,6%- мордва, 1,4%- татары и 0,9% прочие национальности. 
Ежегодно проводится мониторинг межэтнической межконфессиональной ситуации. На территории района проведен комплекс                                    мероприятий направленных на предупреждение межнациональных конфликтов, профилактику экстремизма на национальной и религиозной почве. 
       В рамках реализации программы особое внимание уделяется воспитанию толерантности и профилактики экстремизма в молодежной среде, путем привлечения молодежи к участию в мероприятиях патриотической направленности.     Были проведены мероприятия-  Военно-патриотическое мероприятие «Я патриот»,  Видеопрезентация «Терроризм- угроза обществу», тематическая беседа «Экстремизму и терроризму нет». В течении года сотрудниками РДК был проведен цикл мероприятий, посвященных 800-летию Александра Невского: историко-патриотический час «Александр Невский.  Подвиги за Веру и Отечество»,исторический час «Александр Невский. Имя России», информационный час «Нет на Руси князя равного тебе Александр».                                                                 В связи с пандемией короновирусной инфекции   все национально-фольклорные праздники и  тематические мероприятия проходили  в онлайн-формате и освещались на сайтах учреждений культуры Краснослободского муниципального района. 
 Проведен цикл мероприятий, направленных на укрепление общегражданского единства и духовной общности народов, населяющих Краснослободский район.  Флэшмоб «Мы вместе», онлайн-концерт к Дню независимости России, флэшмоб «Под флагом единым», онлайн-викторина «История Российского флага», посвященная Дню государственного флага России, Всероссийская акция «Культурная суббота», онлайн-викторина «Знаешь ли ты свой край», онлайн-концерт «День народного Единства».
    Еще одним направлением работы является подготовка и проведение мероприятий, направленных на сохранение национальных традиций, народных обычаев, религиозных праздников.                                        
      Работники культуры принимали участие во Всероссийской просветительской акции «Большой этнографический диктант».
      Знакомство с традиционными народными промыслами и ремеслами проходит на занятиях декоративно-прикладного и изобразительного творчества. 
       В районном краеведческом музее регулярно проводятся выставки, экскурсии, акции, направленные на изучение родного края, понимание «патриотизма», а также проводятся выставки декоративно- прикладного искусства. Таким образом, происходит обмен информацией о различных видах искусства разных народов, проживающих на территории Краснослободского района.  
         Программа «Гармонизация межнациональных и межконфессиональных отношений в Краснослободском муниципальном районе на 2021 год предусматривала проведение 59 мероприятий, фактически выполнено 52.  Недостаток средств районного бюджета не позволит выполнить мероприятия в полном объеме.
</t>
  </si>
  <si>
    <t xml:space="preserve">В Краснослободском муниципальном районе в сфере информационных технологий достигнуты следующие основные результаты.
В 2021 оду переведены на оптоволокно линии интернета в   Ефаевской, Мордовскопаркинской, Новокарьгинский, Селищинской, Старозубаревской, Старосиндровской, Старогоряшинской и Красноподгорной сельские администрации.
Одна из главных задач цифровизации – это снижение количества бумажной волокиты и бюрократии при оформлении документов. Справки и паспорта можно заказывать через приложение, там же хранить и обновлять все данные.
Возможностью получать услуги по принципу «одного окна» по месту пребывания, в том числе в многофункциональном центре (далее МФЦ), могут воспользоваться 90 % граждан.
В МФЦ можно получить 111 видов государственных и муниципальных услуг.
Зона покрытия территории Краснослободского муниципального района
Республики Мордовия сетями сотовой связи составляет 100 процентов. Для 80% населения обеспечено устойчивое покрытие сетями связи 3G, представлен широкий спектр телекоммуникационных услуг.
В системе образования расширяется применение цифровых технологий. Образовательные организации имеют выход в сеть «Интернет» и представлены там на своих сайтах в соответствии с государственными требованиями.
          По состоянию на 1 января 2021 года все имеющиеся образовательные учреждения ( 10 школ и 4 детских дошкольных образовательных учреждения)  подключены к сети «Интернет».
            Основными задачами программы являются, обеспечение доступности и повышение качества предоставления муниципальных услуг, внедрение цифровых технологий и платформенных решений в сферах муниципального управления в интересах населения и субъектов малого и среднего предпринимательства, повышение качества жизни населения.         За 2021 год согласно программы запланировано реализовать 12 мероприятий. Фактически реализовано 12 мероприятий. 
         Из 30 фельшерско-акушерских пунктов 22 или 73,3% подключены к сети «Интернет».
        14 сельских и городская администрации или 100 процентов пользуются доступов к сети «Интернет».
         Расходы на информационно-коммуникационные технологии по району за 2021 год составили 0,8% от консолидированного бюджета Краснослободского муниципального района.  Доля расходов сократилась по сравнению с предыдущему году в связи с тем, что в районе ведется строительство большого инвестиционного проекта. 
</t>
  </si>
  <si>
    <t xml:space="preserve">В 2021 году при  государственной   поддержке по данной программе свои жилищные условия улучшили 2 молодые многодетные  семьи. Общая сумма социальных выплат составила 2488.4 тыс. рублей, из них за счет федерального бюджет- 1933.9 тыс. руб., республиканский бюджет  -483.5 тыс. руб., местный бюджет-71  тыс.руб.  Свою очередь на улучшение жилищных условий ждут 97 молодых семей.
В рамках программы ведется широкомасштабное внедрение механизма реализации программы, организация учета молодых семей- участников программы, а также информационно - разъяснительная работа среди населения по освещению целей и задач программы.  Весь перечень мероприятий программы выполнен. Степень реализации основных мероприятий - 100%, Уровень эффективности программы - 106.2%
</t>
  </si>
  <si>
    <t>«Управление муниципальным имуществом и земельными ресурсами в Краснослободском муниципальном районе Республики Мордовия на 2016-2024 годы»</t>
  </si>
  <si>
    <t xml:space="preserve">Запланировано 11 мероприятий, 11 основных мероприятий программы исполнены,100% всего муниципального имущества учтено в реестре муниципальной собственности Краснослободского муниципального района.
На 01.01.2022года в реестре числится 476  объектов, в т.ч.: 
312 объектов недвижимого имущества,143 объекта недвижимого имущества передано в оперативное управление и хозяйственное ведение МБОУ, МБУ и МП и 169 объектов составляют имущество муниципальной казны.    138 объектов движимого особо ценного имущества;    - 26 муниципальных учреждений и предприятий Краснослободского муниципального района.    По  итогам инвентаризации в,переданных в оперативное управление муниципальным учреждениям в 2021 году, зарегистрировано в собственность и на ином вещном праве  97% имущества, подлежащего регистрации. Всего, с с учетом имущества муниципальной казны зарегистрировано в собственность Краснослободского муниципального района 95% имущества подлежащего регистрации.За 2021 год израсходовано на указанные мероприятия 711,5 тыс. рублей.За 2021год продано 3 объекта недвижимого имущества в рамках реализации арендуемого имущества,  СМП в соответствии с ФЗ № 159-ФЗ от 22.07.2008 г. на сумму 916,7 тыс.рублей.Общая сумма доходов районного бюджета от деятельности в области земельных и имущественных отношений составила   8788,0 тыс. рублей ,в том числе: 8371,1тыс.рублей - аренда и  продажа. земли, 416,9 тыс.рублей – продажа  и аренда имущества. За 2021г. передано вновь в аренду 4 земельных участка, предоставлено в собственность на торгах 43 земельных участка; без торгов - 50 земельных участка, предоставлено в собственность бесплатно - 2 земельных участка, семьям, имеющим трех и более детей .За 2021 год оказано 222 муниципальных услуги.Отделом совместно  поселений ведется  работа по оформлению невостребованных земельных долей, в результате проведенной работы обеспечено поступление в бюджет сельских поселений денежных средств  на сумму 1885тыс. рублей.Степень реализации основных мероприятий 100 %.
Оценка эффективности использования средств 90,1 %.
Степень достижения целевого значений 175,76 %
Общая степень достижения целей программы 113,9%
Уровень эффективности реализации программы 102,6% (высокоэффективная)
</t>
  </si>
  <si>
    <t>эффктивная</t>
  </si>
  <si>
    <t xml:space="preserve">Пассажирский транспорт общего пользования является важнейшей составной частью социальной инфраструктуры.
Статистические данные показывают отсутствие тенденций к росту пассажирооборота, по некоторым направлениям особенно, а также низкую конкуренцию в сфере пассажирских перевозок в нерентабельных направлениях.
Основной проблемой отсутствия развития пассажирских автомобильных перевозок является хроническая нехватка денег в бюджете на строительство, ремонт и содержание автомобильных дорог. Из-за ненадлежащего качества дорожного покрытия и упадка численности населения в отдаленных населенных пунктах автобусные маршруты остаются экономически невыгодными для автоперевозчиков.
В 2021 году выполнено мероприятие по предоставлению субсидий предприятиям автомобильного транспорта и индивидуальным предпринимателям, осуществляющим перевозку пассажиров автомобильным транспортом по муниципальным маршрутам с регулируемым тарифом, с учетом возможности применения льготного обслуживания отдельных категорий граждан, имеющих социальную (льготную) карту, тем самым обеспечив удовлетворенность потребности населения Краснослободского муниципального района в пассажирских автотранспортных услугах путем формирования и функционирования необходимых социально и экономически обоснованных автобусных маршрутов, с привлечением необходимого количества и требуемой вместимости пассажирских транспортных средств юридических лиц, независимо от их организационно-правовой формы и юридических лиц, реализующих предпринимательскую деятельность без образования юридического лица, обеспечив безопасное, устойчивое и эффективное функционирование автомобильного пассажирского транспорта и доступность услуг пассажирского автомобильного транспорта для малообеспеченных слоев населения.
Из 71 населенного пункта Краснослободского муниципального района Республики Мордовия - 25 обеспечены регулярным автобусным сообщением, с общей численностью населения 16,5 тыс.человек, что составляет 77,1% охвата от общей численности населения района.
В 2021 году на территории района обеспечением пассажирских перевозок по пригородным муниципальным маршрутам производилось двумя поставщиками транспортных услуг по 4 особо востребованным направлениям.Реализация муниципальной программы направлена на обеспечение удовлетворения потребности населения Краснослободского муниципального района в пассажирских автотранспортных услугах путем формирования и функционирования необходимых социально и экономически обоснованных автобусных маршрутов, с привлечением необходимого количества и требуемой вместимости пассажирских транспортных средств
</t>
  </si>
  <si>
    <t>Муниципальная программа "Охрана окружающей среды и развитие водохозяйственного комплекса на 2016-2024 годы"</t>
  </si>
  <si>
    <t>1.Доля приведенных в нормативное состояние мест сбора и (или) накопления ТКО, %</t>
  </si>
  <si>
    <t>3. Доля площади (ликвидированных) насанкционированных объектов размещения ТКО, объектов накопленного экологического ущерба (от общей площади, занятой такими объектами), %</t>
  </si>
  <si>
    <t xml:space="preserve">На территории Краснослободского района за 2021 год выявлено 6 несанкционированных мест размещения отходов, общей площадью 735кв.м. Ликвидация мест несанкционированного размещения твердых бытовых отходов были ликвидированы усилиями органов местного самоуправления Краснослободского муниципального района Республики Мордовия.
В настоящее время в рамках решения поставленных задач и организации работ по включению несанкционированной свалки не эксплуатируемого полигона в федеральный проект «Чистая страна» национального проекта «Экология» проведены работы по выявлению оценки негативного воздействия на окружающую среду, а также в 2020 году разработана проектно-сметная документация на рекультивацию полигона ТБО.
В марте 2021 года администрацией Краснослободского муниципального района Республики Мордовия получено положительное заключение на объект «Рекультивация свалки твердых бытовых отходов на территории Краснослободского муниципального района Республики Мордовия».
Сметная стоимость объекта капитального строительства «Рекультивация свалки твердых бытовых отходов, расположенной на территории Краснослободского муниципального района Республики Мордовия» на дату утверждения заключения экспертизы составляет 137 527,46 тыс.рублей (всего в ценах IV квартала 2020 года).
В свою очередь, ликвидация объектов осуществляется по двум направлениям: ликвидация объектов в границах городов и ликвидации наиболее опасных объектов в границах поселений.
Однако, наиболее перспективным направлением является ликвидация объектов в границах городов.
В результате чего администрацией Краснослободского муниципального района Республики Мордовия проведено мероприятие по переносу черты населенного пункта г.Краснослободска по объекту «Рекультивация свалки твердых бытовых отходов расположенной на территории Краснослободского муниципального района Республики Мордовия».
Реализация мероприятия запланирована на 2022-2023 годы.
В рамках реализации Подпрограммы «Обращение с твердыми бытовыми отходами в Краснослободском муниципальном районе Республики Мордовия на 2016-2024 годы» в 2021 году приступили к реализации запланированного мероприятия по строительству мусоросортировочной станции на территории Краснослободского района Республики Мордовия. Региональным оператором ООО «РЕМОНДИС Логистик» приобретено три земельных участка.
В рамках реализации мероприятий муниципальной программы «Охрана окружающей среды и развитие водохозяйственного комплекса на 2016-2024 годы» на территории района ежегодно проводятся мероприятия акции, субботники и экологические экскурсы, направленные на формирование экологического сознания и чувства уважения к планете Земля, воспитание у детей активной жизненной позиции в деле защиты от загрязнений бытовыми отходами природы, а также бережного отношения к природе Малой Родины: на территории сельских поселени1 в 2021 году были проведены акции «Уберем вместе», «ПАМЯТЬ» - произведен ремонт памятников воинам-землякам в годы ВОВ 1941-1945 гг., произведены благоустройство прилегающей к ним территории. Также были организованы «Субботники» по уборки территории вокруг зданий администраций, сельских домов культуры, кладбищ, СОШ. В рамках экологических мероприятий в сельских библиотеках проводился экскурс для детей «Леса Мордовии», познавательный час «Лекарства из зеленого царства».
За период 2021 года на территории Краснослободского городского поселения в сфере охраны окружающей среды проведена ежегодная общегородская акция «Чистый город», реализованы такие мероприятия как – уборка мусора, обрезка и побелка деревьев, разбивка газонов и озеленение улиц, выполнение ремонта и покраски малых архитектурных форм, ограждений, турникетов во дворах, покраска гербовых стел при въезде на территорию муниципального образования, побелка бордюрдных камней и поребриков.
</t>
  </si>
  <si>
    <t>3. Доля оформленных прав собственности на бесхозяйные газовые сети и сооружения на них, земельные участки,охранные зоны бесхозяйных газовых сетей, %</t>
  </si>
  <si>
    <t>4. Доля оформленных прав собственности на бесхозяйные объекты инженерной инфраструктуры, охранные зоны инженерных сетей, %</t>
  </si>
  <si>
    <t>Итого общая степень достижения целей программы:</t>
  </si>
  <si>
    <t xml:space="preserve">МУНИЦИПАЛЬНАЯ ПРОГРАММА
СЕЛЬСКОГО ХОЗЯЙСТВА И РЕГУЛИРОВАНИЯ РЫНКОВ СЕЛЬСКОХОЗЯЙСТВЕННОЙ        ПРОДУКЦИИ, СЫРЬЯ И ПРОДОВОЛЬСТВИЯ
В КРАСНОСЛОБОДСКОМ МУНИЦИПАЛЬНОМ  РАЙОНЕ РЕСПУБЛИКИ МОРДОВИЯ
НА 2013–2025 ГОДЫ
</t>
  </si>
  <si>
    <t>Индекс производства продукции сельского хозяйства в хозяйствах всех категорий (в сопоставимых ценах)</t>
  </si>
  <si>
    <r>
      <t xml:space="preserve">В целом реализация программы способствует устойчивому развитию сельского хозяйства Краснослободского района и осуществляется по 8 подпрограммам. По подпрограмме "Развитие кадрового потенциала" предусмотрено финансирование, которое выполнено на 31,1 %.  В рамках  подпрограммы «Развитие и поддержка кадрового потенциала в АПК»  обучаются  1 студент, в том числе 1 чел. получают высшее образование.16 молодых специалистов  трудоустроены в хозяйствах района. Всего  участниками программы  «Развитие и поддержка кадрового потенциала в АПК» в 2021 году являются  17 человек.  Аграрный сектор экономики в районе представляют: 9 сельскохозяйственных предприятий и 18  крестьянско(фермерских) хозяйств. По итогам 2021 года объем  производства сельскохозяйственной продукции составил 2,3 миллиарда рублей. Основная доля в структуре валовой продукции традиционно приходится на продукцию животноводства и составляет 65%. Неблагоприятные погодные условия 2021 года, а именно почвенная засуха, способствовали снижению темпов роста показателей по растениеводству и объем произведенной продукции составил всего 61% к уровню  прошлого года. Посевная площадь в общественном секторе  составляет 44239 га.  Доля площади посевов элиты новых сортов в общей площади семенных посевов составила 7% .  Объем производства мяса в общественном секторе  за отчетный период составил 3511  тонн (+97 тонн к уровню прошлого года).Объем производства молока составил 45007 тонн  Продуктивность составила 6282 кг на одну корову(по РМ продуктивность -7513 кг, +287 кг к уровню прошлого года).    
 В текущем  году произведено зерна в бункерном весе 47959 тонн зерна, при средней урожайности 19,7 ц/га.тонн.                                                                                         Выполнены предусмотренные программой мероприятия своевременной диагностика и профилактические вакцинации животных позволили достичь устойчивого эпизоотического благополучия района. Обеспечена сохранность племенного маточного поголовья к уровню предыдущего года. </t>
    </r>
    <r>
      <rPr>
        <sz val="12"/>
        <color indexed="8"/>
        <rFont val="Times New Roman"/>
        <family val="1"/>
      </rPr>
      <t xml:space="preserve">                                                                                   Хозяйствами района проведен ряд мероприятий по улучшению материально-технической базы предприятий.  Закуплена  сельскохозяйственная техника. В СХПК «Новокарьгинский» построено помещение для содержания телят на 250 голов  стоимостью 21 миллион рублей,  проведен большой объем работ  по реконструкции животноводческих помещений в ООО АПО «МОКША». Объем инвестиций, вложенных в сельскохозяйственное производство за 2021 год, составил 233 миллиона рублей. </t>
    </r>
    <r>
      <rPr>
        <sz val="12"/>
        <rFont val="Times New Roman"/>
        <family val="1"/>
      </rPr>
      <t xml:space="preserve">                                                                  
По итогам работы за 2021 год объем реализации сельскохозяйственной продукции   в сельхозпредприятиях составил 1,5  миллиарда рублей. Объём финансирования сферы АПК  района  из федерального и республиканского  бюджетов  за 2021 год составил 64 миллиона рублей.
Среднемесячная заработная плата работников сельхозпредприятий  в 2021 году к уровню 2020 года возросла на 10 %  и составила 29445 рубля. В 2022 году планируется рост заработной платы еще на 9% (32120 рублей). Численность  работников АПК составила 1070 человек
</t>
    </r>
  </si>
  <si>
    <t>Индекс производства продукции растениеводства    (в сопоставимых ценах)</t>
  </si>
  <si>
    <t>Индекс производства продукции животноводства    (в сопоставимых ценах)</t>
  </si>
  <si>
    <t>Индекс физического объема инвестиций в основной капитал сельского хозяйства</t>
  </si>
  <si>
    <t>Рентабельность сельскохозяйственных организаций (с учетом субсидий)</t>
  </si>
  <si>
    <t>Среднемесячная номинальная заработная плата в сельском хозяйстве (по сельхозпредприятиям, не относящимся к субъектам малого предпринимательства)</t>
  </si>
  <si>
    <t>Индекс производительности труда к предыдущему году</t>
  </si>
  <si>
    <t>Количество высокопроизводительных рабочих мест</t>
  </si>
  <si>
    <t>Удельный вес затрат на приобретение энергоресурсов в структуре затрат на основное производство продукции сельского хозяйства</t>
  </si>
  <si>
    <t>Уровень обеспечения сельскохозяйственных организаций квалифицированными специалистами</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</si>
  <si>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</si>
  <si>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</si>
  <si>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внебюджетный средства</t>
  </si>
  <si>
    <t>Местный бюджет</t>
  </si>
  <si>
    <t xml:space="preserve">Строительство сети канализации под  компактную жилищную застройку </t>
  </si>
  <si>
    <t xml:space="preserve">Строительство автодороги под компактную жилищную застройку </t>
  </si>
  <si>
    <t xml:space="preserve">Строительство сети газавопровода под  компактную жилищную застройку </t>
  </si>
  <si>
    <t xml:space="preserve">Строительство сети водопровода под  компактную жилищную застройку </t>
  </si>
  <si>
    <t xml:space="preserve">Муниципальная программа "Развитие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2016 - 2024 годы" утверждена Постановлением администрации Краснослободского муниципального района от 21.12.2015 г. № 646, дата последней актуализации - 18.08.2021 г.                                                                                                           В рамках реализации Мероприятий муниципальной программы за 2021 год:                                                                                                        - оказана имущественная поддержка ИП Карпушкину И. Н. – передано во владение имущества (нежилые помещения общей площадью 118,9 кв. м. – 916667 руб. 67 коп.) при реализации преимущественного права на приобретение;                                                                                                        -   субъектами малого и среднего предпринимательства района получено  3 микрозайма на сумму 3,3 млн. руб. и 1 поручительство АУ «Гарантийный фонд РМ» — 1,9 млн. рублей, объем кредита -  2,7 млн. руб.;                                                                                                            - субъекты МСП  привлекались к участию в конкурсах (торгах) на размещение муниципального заказа (общий стоимостной объем закупок за 2021 г. составил 537,5 млн. руб, у субъектов МСП - 430,9 млн. руб.);                                                         - субъектам МСП, самозанятым  оказана консультационная и информационная поддержка;                                                                                                                 - ведется  "Реестр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 получателей поддержки администрации Краснослободского муниципального района", информация размещается дополнительно на сайте ФНС;                                                                                                                         - городским и сельскими поселениями утверждены Схемы размещения нестационарных торговых объектов - места для размещения объектов торговли предоставляются на безвозмездной основе;                                                                         - организовано участие 5 человек в обучающей программе для физических лиц, заинтересованных в начале осуществления предпринимательской деятельности «Фабрика предпринимательства. Старт";                                                                - на открытие собственного дела, получили господдержку (заключили социальные контракты) 30 человек (20 ИП по 250,0 тыс. руб., 10 КФХ по 100,0 тыс. руб.);                                                                                                     - муниципальные служащие и представители бизнеса района принимали участие в мероприятиях и видеоконференциях, проводимых Центром «Мой бизнес» РМ, АО «Корпорация МСП», Министерством экономики, торговли и предпринимательства РМ,  Управлением ФНС России по РМ, РОР «Союз промышленников и предпринимателей», Отделением НБ – Республика Мордовия, Минпромторгом России, Министерством спорта и молодежной политики РМ;                                                                                                         - проводится мониторинг деятельности субъектов МСП;                                     - организовано участие СМСП в республиканском конкурсе «Предприниматель Республики Мордовия», СХПК «Новокарьгинский» признан победителем в номинации «Семейный бизнес";                                                                            - организовано торжественное мероприятие в честь «Дня российского предпринимательства»;                                                                                          - проведен    районный конкурс «Предприниматель Краснослободского муниципального района Республики Мордовия – 2020»;                                    - созданы новые предприятия субъектов МСП, ведется развитие действующих субъектов.                                                                                            </t>
  </si>
  <si>
    <t>88.3</t>
  </si>
  <si>
    <t>76.1</t>
  </si>
  <si>
    <t>52.5</t>
  </si>
  <si>
    <t>54.7</t>
  </si>
  <si>
    <t>91.1</t>
  </si>
  <si>
    <t>87.1</t>
  </si>
  <si>
    <t>69</t>
  </si>
  <si>
    <t>100</t>
  </si>
  <si>
    <t>50</t>
  </si>
  <si>
    <t>20</t>
  </si>
  <si>
    <t>96</t>
  </si>
  <si>
    <t>25</t>
  </si>
  <si>
    <t xml:space="preserve">В целях выполнения мероприятий муниципальной подпрограммы, в 2021 г. проведена работа по разъяснению муниципальным служащим необходимости соблюдения запретов и ограничений. Проведены семинары – совещания, в ходе которых доведены до сведения методические рекомендации по вопросам представления сведений о доходах, расходах, об имуществе и обязательствах имущественного характера
В 2021 году антикоррупционной экспертизе подвергнуто 116 постановлений и 33 решения.
На сайте администрации района размещен раздел «Сообщите о коррупции», позволяющий сообщить о фактах коррупции в органах местного самоуправления. На данный момент сообщений о фактах коррупции не поступало.
В целях реализации возможности граждан беспрепятственно информировать о фактах совершения коррупционных правонарушений в органах местного самоуправления в администрации района действует «Горячая линия». Обращений не поступало.
В целях обеспечения противодействия коррупции в сфере административных процедур, исключения возможности возникновения коррупционных факторов и повышения прозрачности своей деятельности органами местного самоуправления района утверждены актуализированные административные регламенты исполнения государственных (муниципальных) услуг. 
В администрации района создана и действует комиссия по соблюдению требований к служебному поведению муниципальных служащих, замещающих должности муниципальной службы и урегулирования конфликта интересов.
В 2021 году состоялось 3 заседания Комиссии по соблюдению требований к служебному поведению муниципальных служащих, замещающих должности муниципальной службы и урегулирования конфликта интересов.
На особом контроле вопрос по повышению квалификации муниципальных служащих в сфере противодействия коррупции. В 2021 году курсы повышения квалификации обучение прошли 2 муниципальных служащих района, в должностные обязанности которых входит участие в противодействии коррупции.
</t>
  </si>
  <si>
    <r>
      <t xml:space="preserve">
 </t>
    </r>
    <r>
      <rPr>
        <sz val="11"/>
        <rFont val="Times New Roman"/>
        <family val="1"/>
      </rPr>
      <t>По программе «Комплексное развитие сельских территорий»  из бюджетов всех уровней выделено 232971,0 млн. рублей.Все запланированные мероприятия программы выполнены.
В этом году закончена  реализация проекта комплексного обустройства.площадки под компактную жилищную застройку и  строительство Единого спортивного комплекса</t>
    </r>
    <r>
      <rPr>
        <b/>
        <sz val="11"/>
        <rFont val="Times New Roman"/>
        <family val="1"/>
      </rPr>
      <t xml:space="preserve"> </t>
    </r>
    <r>
      <rPr>
        <sz val="11"/>
        <rFont val="Times New Roman"/>
        <family val="1"/>
      </rPr>
      <t xml:space="preserve"> в д.Бобылевские Выселки. Введен  в эксплуатацию Единый спортивный комплекс  с двумя бассейнами и ледовой площадкой.  В 2021 году на завершение строительства Единого спортивного комплекса из бюджетов всех уровней выделено 199202,6 млн.рублей.  В рамках мероприятия "Обустройство объектами инженерной инфраструктуры  и благоустройство площадок под компактную жилищную застройку" в д.Бобылевские Выселки Старогоряшенского сельского поселения  построено : Сети газопровода, протяженностью 5,023км; Сети водопровода,протяженностью 5,904 км; сети автомобильных дорог , протяженностью 3,124км; сети канализации (от Спортивного комплекса до канализационных сетей),протяженностью 1,706 км. На эти цели из бюджетов всех уровней в 2021году выделено34095,4 млн.рублей.                                                                            В рамках мероприятия "Льготная сельская ипотека" в 2021 г. свои жилищные условия  улучшили 7 семей, сумма кредитов составила 10,0 млн. руб.
</t>
    </r>
  </si>
  <si>
    <t xml:space="preserve">Реализация программы осуществляется по следующим мероприятиям: разработка и внедрение индивидуальных планов профессионального развития муниципальных служащих; организация индивидуального обучения муниципальных служащих; развитие практического обучения муниципальных служащих на рабочем месте; развитие индивидуального образования муниципальных служащих; участие муниципальных служащих в обучающих семинарах, в том числе в режиме видеоконференцсвязи; осуществление мониторинга и анализа эффективности професса профессиональной подготовки, переподготовки и повышения квалификации муниципальных служащих. В рамках выполнения мероприятий программы проведена и проводится следующая работа: Численность муниципальных служащих в Краснослободском муниципальном районе в 2021 году  69  человек. Всегда в актуальном состоянии ведется реестр муниципальных служащих. Формируется кадровый резерв на должности муниципальной службы Краснослободского муниципального района, организуется повышение квалификации муниципальных служащих. Ежегодно муниципальные служащие Краснослободского муниципального района обучаются на курсах повышения квалификации. В 2021 году повышение квалификации прошли 16 муниципальных служащих. В 2021 году 18 муниципальных служащих района приняли участие в обучающих семинарах, тренингах и других формах краткосрочного профессионального обучения по направлениям профессиональной деятельности. </t>
  </si>
  <si>
    <t xml:space="preserve">Число впервые зарегистрированных наркопотребителей: в 2021 г.-  6 человек, всего на учете в Наркодиспансере на 01.01.2022 года состоит 3 человека с диагнозом «пагубное употребление наркологических веществ» и 3 человек с диагнозом «наркомания».
 Доля больных наркоманией, прошедших лечение и реабилитацию, длительность ремиссии у которых составляет от 1 года до 2 лет и более 2 лет, по отношению к общему числу больных наркоманией, состоящих на учете на конец 2021 года 1 человек. 
В 2021 году в ходе реализации целевой программы Краснослободского муниципального района «Комплексные меры противодействия злоупотреблению нарко¬тиками и их незаконному обороту» на 2015-2025 годы сотрудниками Межмуниципального отдела Министерства внутренних дел России «Краснослободский» выявлено - 5 преступлений   связанных с незаконным оборотом наркотиков.
За 2021 год поставленных на учет в подразделение по   делам   несовершеннолетних Межмуниципального отдела Министерства  внутренних дел России «Краснослободский»  и в комиссию по делам несовершеннолетних и защите их прав при администрации Краснослободского муниципального района связи с   употреблением  наркотиков не было, 1 был снят, в связи с достижением его совершеннолетия.
Физическое развитие человека важно так же, как и его духовное развитие. Спорт стал средством укрепления здоровья людей, пропаганды здорового образа жизни, роста целеустремленности и силы воли молодежи.  
Доля детей и молодежи в возрасте от 7 до 30 лет, вовлеченных в профилактические мероприятия, по отношению к общей численности указанной категории составляет на 1 января 2022 года – 89,9 %.  
Растет доля населения, вовлеченного в занятия физической культурой и спортом по состоянию на 1 января 2022 года составляет   49,7 %.
Степень реализации основных мероприятий – 69,6%
Уровень эффективности реализации программы -  60,97 %
</t>
  </si>
  <si>
    <t xml:space="preserve">«Комплексные меры противодействия злоупотреблению
наркотиками и их незаконному обороту»  на 2015-2025 годы
</t>
  </si>
  <si>
    <t xml:space="preserve">По итогам 2021 года в рамках реализации мероприятий программы профинансировано 5731,5 тыс. руб. или  93,8% к прогнозным назначениям.
В 2021 году продолжили совершенствование бюджетного процесса, формирование бюджета Краснослободского муниципального района на очередной финансовый год и на плановый период.
В 2021 году продолжили составление бюджета в «программном формате» в соответствии с требованиями Бюджетного кодекса Российской Федерации. Доля программных расходов бюджета Краснослободского муниципального района по итогам 2021 года составила 95,2%. Программно-целевое плани-рование осуществляется с 2014 года.
Согласно Программы оздоровления муниципальных финансов, осу-ществлялись мероприятия, направленные на:
 - развитие налогооблагаемой базы по налогам и сборам
- сокращение задолженности по налоговым и неналоговым платежам
В 2021 году в бюджет Краснослободского муниципального района по-ступило налоговых и неналоговых доходов в сумме 130548,7тыс. рублей, что на 14401,6 тыс. рублей больше, чем в 2020 году.
Проведены заседания Межведомственной комиссии по снижению объе-ма недоимки по налогам и сборам и мобилизации доходов консолидирован-ного бюджета Краснослободского муниципального района. 
</t>
  </si>
  <si>
    <t xml:space="preserve">                                                                    
На реализацию программы развития образования в 2021 году было заложено   334175,8 тыс. руб., фактически использовано — 338868,9 тыс. руб.
Из средства Госстандарта на оплату труда было использовано 145339,0 тыс. руб., 
на обновление библиотечного фонда -  6838,0 тыс. руб.
Заработная плата педагогических работников за 2021 год составила:
 - по школам – 30597,8 руб с классным руководством, 27782,7 руб.- без классного руководства; 
-   по детским садам – 25017,6 руб;
-  по учреждениям дополнительного образования – 28361,8 руб,
что обеспечило 100% выполнение майских указов Президента.
В муниципальную образовательную сеть Краснослободского муниципального района входят 16 образовательных учреждений: 10 общеобразовательных учреждений, 4 учреждения дошкольного образования, 2 — дополнительного образования.  Количество обучающихся в общеобразовательных учреждениях в 2021-2022 учебном году — 1727 человек (в 2020-2021 году - 1751), из них 172 первоклассника. Наполняемость классов в общеобразовательных учреждениях: в городской местности -  22,7 человека, в сельской местности - 6,9 человека. Охват детей в возрасте 5-18 лет услугами общего образования составляет 100%
Кроме 4 учреждений дошкольного образования, расположенных в г. Краснослободск, в районе функционируют 4 дошкольных отделения в составе общеобразовательных школ. 
По состоянию на 1 сентября 2021 г.  контингент дошкольных образовательных учреждений - 634 человека (2020 -  647), из них 106 сельских и 528 городских. Охват детей дошкольным образованием составляет 690 (760) человек (69,21 % от общего числа детей в районе).
Обеспеченность детей дошкольного возраста местами в дошкольных образовательных организациях (количество мест на1000 детей) 740 (98,8%).
 Активно развиваются вариативные формы дошкольного образования: группы кратковременного пребывания, консультативные пункты. Охват детей в возрасте от 2 мес. - до 3 лет услугами дошкольного образования на 1 сентября 2021 года составляет – 39,3%. В возрасте от 3 до 7 лет охват детей составляет 100%.  
Из 31 мероприятия программы запланированного на 2021 год выполнено 30, или 96,8%.
Денежные средства запланированные на реализацию программы выделены полностью.
Программа «Развитие образования» является эффективной
</t>
  </si>
  <si>
    <t xml:space="preserve">В рамках реализации программы выполнено 35 мероприятий, из 39 запланированных. За 2021 год проведено 4 заседания межведомственной комиссии по профилактике правонарушений. Были рассмотрены вопросы: сокращения уровня преступности, недопущение роста тяжких и особо тяжких преступлений, снижение количества преступлений, совершаемых в общественных местах и на улицах, а также снижение рецидивной, «бытовой», «пьяной» преступности, с последующим заслушиванием по рассматриваемым вопросам всех субъектов профилактики.  
               За 2021 год было рассмотрено 89 административных протокола по ч.1 ст.5.35 КоАП РФ. По итогам рассмотрения 81 правонарушитель был привлечен к административной ответственности.
На территории Краснослободского муниципального района Республики Мордовия на 1 января 2022 года состоит на учете 42 семьи, в которых воспитывается 94 ребенка,  находящихся в социально-опасном положении, несовершеннолетних, состоящих на учете в комиссии по делам несовершеннолетних и защите их прав – 19. Комиссия по делам несовершеннолетних и защите их прав Краснослободского муниципального района РМ совместно с органом опеки и попечительства, инспекторами ПДН ММО МВД России «Краснослободский», представителями  других  учреждений  системы профилактики осуществляет ежеквартальные контрольные проверки жилищно-бытовых условий  указанных семей. Проводиться профилактическая работа в отношении безнадзорных и беспризорных несовершеннолетних и их родителей, не исполняющих своих обязанностей по воспитанию и содержанию несовершеннолетних                                    и отрицательно влияющих на их поведение.  Благодаря проведению индивидуально профилактической работы с семьями и подростками, с учёта было снято за 2021 год – 11 семей, подростков было снято – 14. 
     В 2021 году освоено денежных средств в размере 188900 рублей на монтаж системы оповещения при ЧС в МБУДО«ДЮСШ» Краснослободского района.
</t>
  </si>
  <si>
    <t xml:space="preserve">Объем отгруженной продукции собственного производства по контролируемым предприятиям (ОАО Краснослободский радиозавод» и ПАО «МРСК Волга»- «Мордовэнерго») в Краснослободском муниципальном районе за 2021 года составил 225518 тыс. рублей. Прогноз выполнен на 120.2%. По сравнению с аналогичным периодом прошлого года объем отгруженной продукции возрос на 11.8 процентов в сопоставимых ценах.    Производством и отгрузкой продукции собственного производства на территории Краснослободского муниципального района занимаются еще  5 предприятий малых форм собственности: ООО «Актив-Электро», ООО «Промметизделие», ООО «ПТФ», ООО «Молочный завод» и  ООО «Линия». Вышеназванными предприятиям за январь-декабрь   произведено и отгружено продукции на 456.7 млн. рублей, что больше соответствующего уровня прошлого года на 40.9%  или 132.7 млн. рублей. 
За 2021 года ООО «Молочный завод» произведено и реализовано 117 тонн цельномолочной продукции, 42.9 тонны масла крестьянского и 0,7 тонны сыра. Объемы отгруженной продукции на предприятии возросли более чем в 1.2 раза.
Численность занятых на промышленных предприятиях малых форм собственности составляет 189 человек. Среднемесячная заработная плата на промышленных предприятиях составляет 27794.3 рублей, что ниже среднемесячной заработной платы по району (30063.7 руб.).
В 2021 году промышленными предприятиями, относящимися к обрабатывающей промышленности обеспечен рост производительности труда. Целевой индикатор роста производительности труда 102.2  выполнен.   
Объем оборота розничной торговли во всех каналах реализации за январь-декабрь 2021 года составил 3061,3 млн.руб., в расчете на 1 жителя реализовано товаров на сумму 139835 рубля. 
Оборот общественного питания за 2020 год достиг 34823 тыс. рублей.
Достигнут рост средней обеспеченности населения общей торговой площадью.
Количество субъектов малого и среднего предпринимательства на конец года составляет 461 единица, из них 55 ед. юридические лица и 406 единицы индивидуальные предприниматели. 
За январь-декабрь 2021 года введено в эксплуатацию  7014 кв.м жилья, все введенное жилье построено индивидуальными застройщиками, из них 413 кв.м. в городской и 6601 кв.м. в сельской местности. 
Среднемесячная заработная плата по полному кругу предприятия за  2021 год составила 30083.6 рублей, темп роста к соответствующему периоду прошлого года 105.3 процентов. Несмотря рост среднемесячная заработная плата по району значительно ниже среднереспубликанского уровня (35260.8 рублей).
В 2021 году объемы инвестиций за счет всех источников финансирования составил 642.2 млн. рублей, в том числе за счет внебюджетных источников финансирования 342.4 млн. рублей.
</t>
  </si>
  <si>
    <t>33.3</t>
  </si>
  <si>
    <t>58.3</t>
  </si>
  <si>
    <t xml:space="preserve">Муниципальная программа «Доступная среда на 2015 - 2025 годы является продолжением проводимых в Краснослободском муниципальном районе комплексных мероприятий по созданию условий для реабилитации и интеграции инвалидов в общество, обеспечению доступности объектов социальной, транспортной, инженерной инфраструктуры и услуг для инвалидов и других мало мобильных групп населения, а также повышению уровня и качества их жизни.
В настоящее время в общеобразовательных организациях Краснослободского муниципального района обучаются 22 ребенок с ограниченными возможностями здоровья (ОВЗ), дети-инвалиды, а именно:
дети с ОВЗ — 4, из них дети-инвалиды — 3;
дети-инвалиды (кроме учтенных выше) — 18.
Из них на дому обучаются 4 ребенка: дети с ОВЗ - 3, из них дети инвалиды - 3, дети- инвалиды — 1. Один ребенок с ОВЗ обучается в МБОУ «Новокарьгинская СОШ» по адаптированной образовательной программе. 14 детей-инвалидов обучаются в ОУ по общеобразовательным программам.
 Дошкольные образовательные организации посещают 3 детей-инвалидов. Кроме того, в четырех городских детских садах работают логопедические группы в количестве 48 детей.
В рамках программы запланировано 10 мероприятий, в том числе «создание в образовательных учреждениях универсальной без барьерной среды, позволяющей обеспечить полноценную интеграцию детей – инвалидов в общество», по итогам 2021 года из 20 объектов образовательных учреждений в 12 сформирована универсальная без барьерная среда, позволяющая обеспечить совместное обучение инвалидов и лиц, не имеющих нарушений развития. Все 25 детей, из числа дети-инвалиды, дети с ОВЗ, реализуют свое право на бесплатное дошкольное общее, начальное общее, основное общее, среднее общее и дополнительное образование. 
В рамках программы были проведены мероприятия по адаптации зданий образовательных учреждений Краснослободского муниципального района  в целях обучения инвалидов:
     - оборудование здания школы тактильными мнемосхемами со шрифтом Брайля в МБОУ «Учхозская СОШ», МБОУ «Гуменская СОШ»;
     -организация стоянки для инвалидов на территории школы в МБОУ «Мордовскопаркинская ООШ», МБОУ «Сивинская СОШ»;
     - оборудование входа в здание пандусом в МБОУ «Сивинская СОШ». 
Из четырех зданий детских дошкольных образовательных учреждений два здания («Сказка» и «Радуга») адаптированы для детей-инвалидов. Дошкольные образовательные учреждения посещают 3 детей-инвалидов из 9 в возрасте от 1,5- 7 лет.
Во всех образовательных организациях Краснослободского муниципального района имеется паспорт доступности.
 Постановлением администрации № 246 от 20.07.2017 году утвержден реестр приоритетных объектов инфраструктуры и услуг жизнедеятельности по Краснослободскому муниципальному району, в него   включено 122 объекта, из них доступных для инвалидов 81 объектов или 66,3 % от общего количества объектов.
 Мониторинг объектов торговли показывает, что из 238 стационарных объектов осуществляющих розничную торговлю и 2 объектов оптовой торговли обеспечены доступностью для инвалидов 81,0 процент. (имеют пандусы или кнопки вызова 82 объекта, 126 объектов не нуждаются в них. Вход в них на уровне асфальта.)
</t>
  </si>
  <si>
    <t>Муниципальная программа
" Молодежь  Краснослободского муниципального района на 2016-2024 годы"</t>
  </si>
  <si>
    <t xml:space="preserve">За 2021 год в программе предусмотренно 47 мероприятий . Выполнено 34. Ввиду того, что некоторые мероприятия республиканского и муниципального уровня в 2021 году не проводились или были отменены из-за пандемии короновируса. Уровень эффективности использования денежных средств  программы  составляет 152,0%. Степень достижения целей 100,6%. Таким образом, можно сделать вывод об высокой эффективности реализации государственной программы по итогам 2021 года.      В Краснослободском районе реализуются все проекты и программы Государственной молодежной политики . 
Молодежь района принимает участие практически во всех мероприятиях  республиканского уровня. 
       Одно из приоритетных направлений молодежной политики района является развитие волонтерского движения. В каждом образовательном учреждении созданы волонтерские отряды. Всего 18 отрядов в которых задействовано,  более 800 волонтеров.   Волонтеры оказывают  помощь гражданам пожилого возраста, осуществляют подшефную деятельность, посещая на дому ветеранов, вдов, детей ВОВ и других пожилых людей. В рамках акций" 100 добрых дел", «Теплые окна», «Уют», «Ветеран живет рядом»  были проведены  десанты помощи пожилым людям. 
     Волонтеры участвуют в экологических акциях. Ежегодными стали акции: «Чистым берегам – чистые реки», «Чистый берег», акция по посадке саженцев, посвященная Международному дню леса.
      На территории района  прошли такие значимые мероприятия гражданско-патриотического направления как  Спартакиада допризывной молодежи «Защитник Отечества», акции: «Письмо Победы», «Георгиевская ленточка», «Бессмертный полк»,  «Солдатская каша»,  флешмоб «День Победы», гражданско-патриотическая акция «Как живешь, ветеран?», Акция «Свеча Памяти», посвященная 22 июня 1941, началу Великой Отечественной войны, Акция «День Государственного Флага Российской Федерации».   Большинмство мероприятиятий в 2021 году году прошли в онлайн формате.
</t>
  </si>
  <si>
    <t xml:space="preserve">   За 2021 год в программе предусмотрено 41 мероприятие.  Реализовано 33 мероприятия. Степень реализации основных мероприятий составляет 102,2 %.  Уровень эффективности использования средств 240,5 %. Уровень эффективности программы – 245,0 %. Таким образом, можно сделать вывод, что программа высокоэффективная по итогам 2021 года.  Основная часть спортивных мероприятий была отменена в связи с пандемией короновирусной инфекции.    
       В течение года особенно значимыми спортивными соревнованиями стали  «Лыжня России-2021» (100 участников) и Открытое первенство Краснослободского муниципального района Республики Мордовия по лыжным гонкам памяти генерала – лейтенанта ФСБ С.П. Трушкина - 150 участников, Фестиваль ГТО среди ССУЗОВ – 70 участников, Легкоатлетическая эстафета посвященная Дню Победы – 260 человек, Республиканские соревнования по легкой атлетике памяти П.Г. Болотникова  - 210 человек, 
       Для популяризации физической культуры и здорового образа жизни среди взрослого населения и привлечения населения района к систематическим занятиям физической культурой и спортом в 2021 году проведены Чемпионаты и Первенства района по различным видам спорта, а также состоялась III Спартакиада трудовых коллективов Краснослободского муниципального района, в которой приняли участие 22 команды из 19 организаций. По итогам спартакиады 1 место занял трудовой коллектив Краснослободского аграрного колледжа, 2 место  - Учхозская школа, 3 место – СХПК «Новокарьгинский».
</t>
  </si>
  <si>
    <t>"Жилище" Краснослободского муниципального района 2016-2020 годы</t>
  </si>
  <si>
    <t xml:space="preserve">В 2021 году ввод в эксплуатацию жилья   с учетом индивидуального жилищного строительства составил 7014 кв. м., в том числе 6601 кв. м. введено в сельской местности. Из них индивидуальными застройщиками введено 6570 кв.м., темпы роста строительство жилья населением выше прошлогоднего на 6,8% (2020 г. – 6570 кв. м.). 
В 2021 году улучшение своих жилищных условий сельские семьи по программе «Комплексное развитие сельских территорий» не осуществляли.
2 молодые семьи получили государственную поддержку в сумме 2 448,437 тыс. рублей по программе «Обеспечения жильем молодых семей Краснослободского муниципального района на 2015-2021 годы» и приобрели или построили собственное жилье.
Для категории «дети сироты и дети, оставшиеся без попечения родителей» приобретены 2 квартиры.
Темпы строительства жилья в районе в последние 2 года значительно снизились. Основной причиной является низкая платежеспособность граждан и завершение действия программ «Переселение граждан из аварийного жилого фонда» и «Обеспечение жильем ветеранов Вов и приравненных к ним граждан».
По состоянию на 01.01.2022 года в очереди на улучшение жилищных условий с государственной поддержкой состоит 293 человека, из них 136 молодых семей. 164 малообеспеченных граждан, нуждающихся в социальном жилье, состоят на очереди на улучшение жилищных условий в городской администрации.
Общая площадь земельных участков, предоставленных под индивидуальное строительство за 2021 год составляет 126776 кв. м., в том числе по городу 6732 кв. м. Наибольшее количество земельных участков, предоставленных под жилищное строительство в Старозубаревском, Сивиньском и Старогоряшинском сельских поселениях.
В 2021 году районной администрацией предоставлены 2 земельных участка многодетным семьям в Старогоряшинском сельском поселении площадью по 1500 кв. м.
Район участвует в адресной республиканской программе «Проведение капитального ремонта общего имущества в многоквартирных домах, расположенных на территории Республики Мордовия» на 2014-2043 годы. В 2021 году были произведены следующие работы:
1. Республика Мордовия, г. Краснослободск, Юго-Запад, д. 4 – ремонт кровли (825 кв. м.):
- стоимость этапа выполненных работ составляет 4 099,6 тыс. руб.;
</t>
  </si>
  <si>
    <t>2.  Ввод стандартного жилья ( кв.м.)</t>
  </si>
  <si>
    <t xml:space="preserve">В ходе реализации муниципальной программы «Развитие культуры и туризма Краснослободского муниципального района Республики Мордовия»  за 2021 год  общий объем средств финансирования   направленных на реализацию мероприятий составил 37 308,0 тыс. руб. из них 891,8 тыс. рублей за счет собственных доходов учреждения. Фактический объем финансирования программы на 2020 год составляет 99,8 %  от запланированного уровня затрат. 
        Из 62 числа основных запланированных мероприятий выполнено 50. Соответственно степень реализации мероприятий составляет 80,6  %. Общая степень достижения целевого значения программы по показателям составляет 96 %. Исходя, из этого можем определить эффективность реализации программы. Ее мы определяем путем умножения общей степени достижения целевого значения (96%) на степень эффективности использования средств (80,8 %) и делением на 100 % . Итого уровень эффективности реализации программы равен 77%.
</t>
  </si>
  <si>
    <r>
      <rPr>
        <sz val="12"/>
        <color indexed="8"/>
        <rFont val="Times New Roman"/>
        <family val="1"/>
      </rPr>
      <t>Защита населения и территорий
Краснослободского муниципального района от чрезвычайных ситуаций, обеспечение пожарной безопасности и  безопасности людей на водных объектах на 2016-2022 годы</t>
    </r>
    <r>
      <rPr>
        <b/>
        <sz val="12"/>
        <color indexed="8"/>
        <rFont val="Times New Roman"/>
        <family val="1"/>
      </rPr>
      <t xml:space="preserve">
</t>
    </r>
  </si>
  <si>
    <t xml:space="preserve">Выполненны мероприятия по преобретению оборудования и средств связи для организации работы ЕДДС .                                                                                                                 </t>
  </si>
  <si>
    <t xml:space="preserve">В прошедшем году продолжилась работа по строительству и ремонту автодорог. Всего отремонтировано и построено 18,621 км автодорог на сумму 131 542 тыс. рублей:
1. из них за счет средств районного дорожного фонда реконструировано 7,225 км на сумму 14 388,9 тыс. рублей. Отремонтированы дороги в с. Новая Карьга, с. Новое Синдрово, с. Старые Горяши, с. Ефаево, д. Грачевники, с. Тенишево, д. Шапкино, с. Новое Зубарево, с. Пригородное, с. Мордовские Полянки, с. Куликово, с. Плужное и д. Бобылевские Выселки;
2. за счет национального проекта "Безопасные и качественные дороги" реконструировано 11,396 км на сумму 117 153,11 тыс. рублей. Отремонтированы дороги в с. Селищи (подъезд к селу), с. Мордовские Парки (подъезд к селу), участки автодороги г. Ковылкино - г. Краснослободск - с. Ельники - с. Первомайск.
Кроме того, осуществлен ямочный ремонт автодорог по г. Краснослободску площадью около 1945,5 кв. м. на эти цели использовано 983,673 тыс. рублей средств городской администрации, а также был осуществлен текущий ремонт автодорог по ул. Красная Подгора и ул. Литвиновская протяженностью 818 м на сумму 5 703,280 тыс. рублей.
В результате проведенных мероприятий удовлетворенность населения организацией транспортного обслуживания и качеством автомобильных дорог в 2021 году составила соответственно 93,9% и 92,2%. Данные показатели увеличились на 1,4% и 1,1% по сравнению с аналогичным периодом прошлого года.
Из 71 населенного пункта Краснослободского муниципального района Республики Мордовия - 25 обеспечены регулярным автобусным сообщением, с общей численностью населения 16,5 тыс. человек, что составляет 77,1% охвата от общей численности населения района.
В 2021 году на территории Краснослободского муниципального района обеспечение пассажирских перевозок по пригородным муниципальным маршрутам производилось двумя поставщиками услуг - ООО «Рассвет» (задействованы 1 газель NEXT по 1 направлению) и ООО «Спутник» (задействованы 3 газели NEXT по 3 направлениям).
В 2021 году доля населения, проживающего в населенных пунктах, не имеющих регулярного автобусного и (или) железнодорожного сообщения с административным центром, в общей численности населения муниципального района составляет 10%. Показатель обеспеченности населения услугами общественного транспорта к уровню прошлого года остался неизменным.  
</t>
  </si>
  <si>
    <t xml:space="preserve">Муниципальная программа «Укрепление общественного здоровья»
на 2020 - 2024годы
</t>
  </si>
  <si>
    <t xml:space="preserve">1. Розничные продажи алкогольной продукции на душу населения (в литрах этанола) </t>
  </si>
  <si>
    <t>5.6</t>
  </si>
  <si>
    <t>5.4</t>
  </si>
  <si>
    <t>2.Смертность мужчин в возрасте 16-59 лет (на 100 тыс. населения)</t>
  </si>
  <si>
    <t>841.6</t>
  </si>
  <si>
    <t>1122</t>
  </si>
  <si>
    <t>3.Смертность женщин в  возрасте 16-54 лет (на 100 тыс. населения)</t>
  </si>
  <si>
    <t>158.7</t>
  </si>
  <si>
    <t>354.3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</si>
</sst>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 ;\-#,##0.0\ "/>
    <numFmt numFmtId="173" formatCode="0.0"/>
    <numFmt numFmtId="174" formatCode="_(* #,##0.00_);_(* \(#,##0.00\);_(* &quot;-&quot;??_);_(@_)"/>
    <numFmt numFmtId="175" formatCode="_-* #,##0.0_р_._-;\-* #,##0.0_р_._-;_-* &quot;-&quot;?_р_.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E+00"/>
    <numFmt numFmtId="181" formatCode="[$-FC19]d\ mmmm\ yyyy\ &quot;г.&quot;"/>
    <numFmt numFmtId="182" formatCode="000000"/>
    <numFmt numFmtId="183" formatCode="_-* #,##0.0\ _₽_-;\-* #,##0.0\ _₽_-;_-* &quot;-&quot;?\ _₽_-;_-@_-"/>
    <numFmt numFmtId="184" formatCode="_-* #,##0.00_р_._-;\-* #,##0.00_р_._-;_-* &quot;-&quot;?_р_._-;_-@_-"/>
    <numFmt numFmtId="185" formatCode="_-* #,##0.000_р_._-;\-* #,##0.000_р_._-;_-* &quot;-&quot;???_р_._-;_-@_-"/>
    <numFmt numFmtId="186" formatCode="_-* #,##0.00_р_._-;\-* #,##0.00_р_._-;_-* \-??_р_._-;_-@_-"/>
    <numFmt numFmtId="187" formatCode="_-* #,##0.0_р_._-;\-* #,##0.0_р_._-;_-* \-?_р_._-;_-@_-"/>
  </numFmts>
  <fonts count="77">
    <font>
      <sz val="11"/>
      <color theme="1"/>
      <name val="Calibri"/>
      <family val="2"/>
    </font>
    <font>
      <sz val="11"/>
      <color indexed="8"/>
      <name val="Calibri"/>
      <family val="2"/>
    </font>
    <font>
      <sz val="12"/>
      <color indexed="8"/>
      <name val="Times New Roman"/>
      <family val="1"/>
    </font>
    <font>
      <sz val="12"/>
      <name val="Times New Roman"/>
      <family val="1"/>
    </font>
    <font>
      <b/>
      <sz val="12"/>
      <name val="Times New Roman"/>
      <family val="1"/>
    </font>
    <font>
      <sz val="13"/>
      <name val="Times New Roman"/>
      <family val="1"/>
    </font>
    <font>
      <sz val="12"/>
      <color indexed="10"/>
      <name val="Calibri"/>
      <family val="2"/>
    </font>
    <font>
      <sz val="12"/>
      <name val="Calibri"/>
      <family val="2"/>
    </font>
    <font>
      <sz val="10"/>
      <name val="Arial"/>
      <family val="2"/>
    </font>
    <font>
      <sz val="16"/>
      <color indexed="8"/>
      <name val="Times New Roman"/>
      <family val="1"/>
    </font>
    <font>
      <sz val="14"/>
      <color indexed="8"/>
      <name val="Times New Roman"/>
      <family val="1"/>
    </font>
    <font>
      <sz val="16"/>
      <color indexed="8"/>
      <name val="Calibri"/>
      <family val="2"/>
    </font>
    <font>
      <sz val="12"/>
      <color indexed="8"/>
      <name val="Calibri"/>
      <family val="2"/>
    </font>
    <font>
      <sz val="12"/>
      <color indexed="9"/>
      <name val="Calibri"/>
      <family val="2"/>
    </font>
    <font>
      <b/>
      <sz val="14"/>
      <color indexed="8"/>
      <name val="Times New Roman"/>
      <family val="1"/>
    </font>
    <font>
      <u val="single"/>
      <sz val="8.25"/>
      <color indexed="12"/>
      <name val="Calibri"/>
      <family val="2"/>
    </font>
    <font>
      <u val="single"/>
      <sz val="8.25"/>
      <color indexed="36"/>
      <name val="Calibri"/>
      <family val="2"/>
    </font>
    <font>
      <b/>
      <sz val="9"/>
      <name val="Tahoma"/>
      <family val="2"/>
    </font>
    <font>
      <sz val="14"/>
      <name val="Calibri"/>
      <family val="2"/>
    </font>
    <font>
      <sz val="11"/>
      <name val="Times New Roman"/>
      <family val="1"/>
    </font>
    <font>
      <sz val="11"/>
      <name val="Calibri"/>
      <family val="2"/>
    </font>
    <font>
      <b/>
      <sz val="11"/>
      <name val="Calibri"/>
      <family val="2"/>
    </font>
    <font>
      <b/>
      <sz val="12"/>
      <name val="Calibri"/>
      <family val="2"/>
    </font>
    <font>
      <b/>
      <sz val="10"/>
      <name val="Arial"/>
      <family val="2"/>
    </font>
    <font>
      <sz val="11"/>
      <color indexed="8"/>
      <name val="Times New Roman"/>
      <family val="1"/>
    </font>
    <font>
      <sz val="10"/>
      <name val="Calibri"/>
      <family val="2"/>
    </font>
    <font>
      <b/>
      <sz val="12"/>
      <color indexed="8"/>
      <name val="Times New Roman"/>
      <family val="1"/>
    </font>
    <font>
      <b/>
      <sz val="10"/>
      <color indexed="8"/>
      <name val="Times New Roman"/>
      <family val="1"/>
    </font>
    <font>
      <b/>
      <sz val="11"/>
      <name val="Times New Roman"/>
      <family val="1"/>
    </font>
    <font>
      <sz val="10"/>
      <name val="Times New Roman"/>
      <family val="1"/>
    </font>
    <font>
      <sz val="11"/>
      <color indexed="10"/>
      <name val="Calibri"/>
      <family val="2"/>
    </font>
    <font>
      <b/>
      <sz val="12"/>
      <color indexed="10"/>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10"/>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Calibri"/>
      <family val="2"/>
    </font>
    <font>
      <sz val="14"/>
      <color rgb="FFFF0000"/>
      <name val="Calibri"/>
      <family val="2"/>
    </font>
    <font>
      <b/>
      <sz val="12"/>
      <color theme="1"/>
      <name val="Times New Roman"/>
      <family val="1"/>
    </font>
    <font>
      <sz val="12"/>
      <color theme="1"/>
      <name val="Times New Roman"/>
      <family val="1"/>
    </font>
    <font>
      <sz val="10"/>
      <color theme="1"/>
      <name val="Times New Roman"/>
      <family val="1"/>
    </font>
    <font>
      <sz val="11"/>
      <color theme="1"/>
      <name val="Times New Roman"/>
      <family val="1"/>
    </font>
    <font>
      <sz val="12"/>
      <color theme="1"/>
      <name val="Calibri"/>
      <family val="2"/>
    </font>
    <font>
      <sz val="12"/>
      <color rgb="FF000000"/>
      <name val="Times New Roman"/>
      <family val="1"/>
    </font>
    <font>
      <sz val="12"/>
      <color rgb="FFFF0000"/>
      <name val="Times New Roman"/>
      <family val="1"/>
    </font>
    <font>
      <b/>
      <sz val="12"/>
      <color rgb="FFFF0000"/>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46"/>
        <bgColor indexed="64"/>
      </patternFill>
    </fill>
    <fill>
      <patternFill patternType="solid">
        <fgColor rgb="FFCC99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medium"/>
      <top style="thin"/>
      <bottom style="thin"/>
    </border>
    <border>
      <left style="medium"/>
      <right style="thin"/>
      <top style="thin"/>
      <bottom style="thin"/>
    </border>
    <border>
      <left style="thin"/>
      <right/>
      <top style="thin"/>
      <bottom>
        <color indexed="63"/>
      </bottom>
    </border>
    <border>
      <left/>
      <right/>
      <top style="thin"/>
      <bottom/>
    </border>
    <border>
      <left/>
      <right style="thin"/>
      <top style="thin"/>
      <bottom/>
    </border>
    <border>
      <left style="thin"/>
      <right/>
      <top/>
      <bottom/>
    </border>
    <border>
      <left/>
      <right style="thin"/>
      <top/>
      <bottom/>
    </border>
    <border>
      <left style="medium"/>
      <right style="medium"/>
      <top style="medium"/>
      <bottom style="medium"/>
    </border>
    <border>
      <left style="medium"/>
      <right style="medium"/>
      <top style="medium"/>
      <bottom>
        <color indexed="63"/>
      </bottom>
    </border>
    <border>
      <left style="thin"/>
      <right/>
      <top style="thin"/>
      <bottom style="thin"/>
    </border>
    <border>
      <left style="thin"/>
      <right style="medium"/>
      <top style="medium"/>
      <bottom>
        <color indexed="63"/>
      </bottom>
    </border>
    <border>
      <left style="medium"/>
      <right style="medium"/>
      <top/>
      <bottom style="medium"/>
    </border>
    <border>
      <left style="medium"/>
      <right style="medium"/>
      <top>
        <color indexed="63"/>
      </top>
      <bottom>
        <color indexed="63"/>
      </bottom>
    </border>
    <border>
      <left style="thin"/>
      <right/>
      <top/>
      <bottom style="medium"/>
    </border>
    <border>
      <left/>
      <right/>
      <top/>
      <bottom style="medium"/>
    </border>
    <border>
      <left/>
      <right style="thin"/>
      <top/>
      <bottom style="medium"/>
    </border>
    <border>
      <left/>
      <right style="thin"/>
      <top style="thin"/>
      <bottom style="mediu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medium"/>
      <top style="medium"/>
      <bottom style="mediu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style="thin"/>
      <right/>
      <top style="thin"/>
      <bottom style="medium"/>
    </border>
    <border>
      <left/>
      <right/>
      <top style="thin"/>
      <bottom style="medium"/>
    </border>
    <border>
      <left>
        <color indexed="63"/>
      </left>
      <right style="thin"/>
      <top style="medium"/>
      <bottom>
        <color indexed="63"/>
      </bottom>
    </border>
    <border>
      <left style="medium"/>
      <right style="thin"/>
      <top style="thin"/>
      <bottom/>
    </border>
    <border>
      <left style="medium"/>
      <right style="thin"/>
      <top/>
      <bottom/>
    </border>
    <border>
      <left style="thin"/>
      <right style="thin"/>
      <top style="medium"/>
      <bottom>
        <color indexed="63"/>
      </bottom>
    </border>
    <border>
      <left>
        <color indexed="63"/>
      </left>
      <right style="medium"/>
      <top style="thin"/>
      <bottom/>
    </border>
    <border>
      <left>
        <color indexed="63"/>
      </left>
      <right style="medium"/>
      <top/>
      <bottom/>
    </border>
    <border>
      <left>
        <color indexed="63"/>
      </left>
      <right style="medium"/>
      <top>
        <color indexed="63"/>
      </top>
      <bottom style="medium"/>
    </border>
    <border>
      <left style="thin"/>
      <right/>
      <top style="medium"/>
      <bottom style="thin"/>
    </border>
    <border>
      <left/>
      <right/>
      <top style="medium"/>
      <bottom style="thin"/>
    </border>
    <border>
      <left/>
      <right style="thin"/>
      <top style="medium"/>
      <bottom style="thin"/>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medium"/>
      <right style="thin"/>
      <top/>
      <bottom style="medium"/>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4" fontId="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5" fillId="32" borderId="0" applyNumberFormat="0" applyBorder="0" applyAlignment="0" applyProtection="0"/>
  </cellStyleXfs>
  <cellXfs count="716">
    <xf numFmtId="0" fontId="0" fillId="0" borderId="0" xfId="0" applyFont="1" applyAlignment="1">
      <alignment/>
    </xf>
    <xf numFmtId="0" fontId="0" fillId="0" borderId="0" xfId="54">
      <alignment/>
      <protection/>
    </xf>
    <xf numFmtId="0" fontId="2" fillId="33" borderId="10" xfId="54" applyFont="1" applyFill="1" applyBorder="1" applyAlignment="1">
      <alignment horizontal="center" vertical="center" wrapText="1"/>
      <protection/>
    </xf>
    <xf numFmtId="0" fontId="4" fillId="34" borderId="11" xfId="54" applyFont="1" applyFill="1" applyBorder="1" applyAlignment="1">
      <alignment horizontal="center" vertical="center" textRotation="90" wrapText="1"/>
      <protection/>
    </xf>
    <xf numFmtId="172" fontId="4" fillId="35" borderId="11" xfId="171" applyNumberFormat="1" applyFont="1" applyFill="1" applyBorder="1" applyAlignment="1">
      <alignment horizontal="center" vertical="center"/>
    </xf>
    <xf numFmtId="173" fontId="4" fillId="35" borderId="11" xfId="171" applyNumberFormat="1" applyFont="1" applyFill="1" applyBorder="1" applyAlignment="1">
      <alignment horizontal="center" vertical="center" wrapText="1"/>
    </xf>
    <xf numFmtId="2" fontId="4" fillId="35" borderId="11" xfId="171" applyNumberFormat="1" applyFont="1" applyFill="1" applyBorder="1" applyAlignment="1">
      <alignment horizontal="center" vertical="center"/>
    </xf>
    <xf numFmtId="16" fontId="3" fillId="34" borderId="11" xfId="54" applyNumberFormat="1" applyFont="1" applyFill="1" applyBorder="1" applyAlignment="1">
      <alignment horizontal="center" vertical="center" textRotation="90" wrapText="1"/>
      <protection/>
    </xf>
    <xf numFmtId="172" fontId="3" fillId="34" borderId="11" xfId="171" applyNumberFormat="1" applyFont="1" applyFill="1" applyBorder="1" applyAlignment="1">
      <alignment horizontal="center" vertical="center" wrapText="1"/>
    </xf>
    <xf numFmtId="172" fontId="3" fillId="0" borderId="11" xfId="171" applyNumberFormat="1" applyFont="1" applyBorder="1" applyAlignment="1">
      <alignment horizontal="center" vertical="center" wrapText="1"/>
    </xf>
    <xf numFmtId="173" fontId="4" fillId="34" borderId="11" xfId="171" applyNumberFormat="1" applyFont="1" applyFill="1" applyBorder="1" applyAlignment="1">
      <alignment horizontal="center" vertical="center" wrapText="1"/>
    </xf>
    <xf numFmtId="2" fontId="4" fillId="34" borderId="11" xfId="171" applyNumberFormat="1" applyFont="1" applyFill="1" applyBorder="1" applyAlignment="1">
      <alignment horizontal="center" vertical="center"/>
    </xf>
    <xf numFmtId="172" fontId="3" fillId="0" borderId="11" xfId="171" applyNumberFormat="1" applyFont="1" applyBorder="1" applyAlignment="1">
      <alignment horizontal="center" vertical="center"/>
    </xf>
    <xf numFmtId="2" fontId="3" fillId="34" borderId="11" xfId="171" applyNumberFormat="1" applyFont="1" applyFill="1" applyBorder="1" applyAlignment="1">
      <alignment horizontal="center" vertical="center"/>
    </xf>
    <xf numFmtId="0" fontId="3" fillId="34" borderId="11" xfId="54" applyFont="1" applyFill="1" applyBorder="1" applyAlignment="1">
      <alignment horizontal="center" vertical="center" textRotation="90" wrapText="1"/>
      <protection/>
    </xf>
    <xf numFmtId="0" fontId="2" fillId="0" borderId="12" xfId="54" applyFont="1" applyBorder="1" applyAlignment="1">
      <alignment horizontal="center" vertical="center" wrapText="1"/>
      <protection/>
    </xf>
    <xf numFmtId="2" fontId="4" fillId="34" borderId="12" xfId="171" applyNumberFormat="1" applyFont="1" applyFill="1" applyBorder="1" applyAlignment="1">
      <alignment horizontal="center" vertical="center"/>
    </xf>
    <xf numFmtId="2" fontId="4" fillId="34" borderId="13" xfId="171" applyNumberFormat="1" applyFont="1" applyFill="1" applyBorder="1" applyAlignment="1">
      <alignment horizontal="center" vertical="center"/>
    </xf>
    <xf numFmtId="49" fontId="2" fillId="33" borderId="10" xfId="54" applyNumberFormat="1" applyFont="1" applyFill="1" applyBorder="1" applyAlignment="1">
      <alignment horizontal="center" vertical="center" wrapText="1"/>
      <protection/>
    </xf>
    <xf numFmtId="0" fontId="2" fillId="0" borderId="0" xfId="0" applyFont="1" applyAlignment="1">
      <alignment vertical="top"/>
    </xf>
    <xf numFmtId="0" fontId="2" fillId="0" borderId="0" xfId="0" applyFont="1" applyAlignment="1">
      <alignment vertical="center"/>
    </xf>
    <xf numFmtId="2" fontId="4" fillId="34" borderId="10" xfId="171" applyNumberFormat="1" applyFont="1" applyFill="1" applyBorder="1" applyAlignment="1">
      <alignment horizontal="center" vertical="center"/>
    </xf>
    <xf numFmtId="0" fontId="3" fillId="34" borderId="12" xfId="54" applyFont="1" applyFill="1" applyBorder="1" applyAlignment="1">
      <alignment horizontal="center" vertical="center"/>
      <protection/>
    </xf>
    <xf numFmtId="0" fontId="10" fillId="0" borderId="0" xfId="0" applyFont="1" applyAlignment="1">
      <alignment/>
    </xf>
    <xf numFmtId="0" fontId="2" fillId="0" borderId="10" xfId="54" applyFont="1" applyBorder="1" applyAlignment="1">
      <alignment horizontal="center" vertical="center" wrapText="1"/>
      <protection/>
    </xf>
    <xf numFmtId="0" fontId="2" fillId="0" borderId="13" xfId="54" applyFont="1" applyBorder="1" applyAlignment="1">
      <alignment horizontal="center" vertical="center" wrapText="1"/>
      <protection/>
    </xf>
    <xf numFmtId="0" fontId="3" fillId="36" borderId="11" xfId="54" applyFont="1" applyFill="1" applyBorder="1" applyAlignment="1">
      <alignment horizontal="center" vertical="center" wrapText="1"/>
      <protection/>
    </xf>
    <xf numFmtId="0" fontId="0" fillId="36" borderId="0" xfId="0" applyFill="1" applyAlignment="1">
      <alignment/>
    </xf>
    <xf numFmtId="175" fontId="11" fillId="36" borderId="0" xfId="0" applyNumberFormat="1" applyFont="1" applyFill="1" applyAlignment="1">
      <alignment/>
    </xf>
    <xf numFmtId="0" fontId="11" fillId="36" borderId="0" xfId="0" applyFont="1" applyFill="1" applyAlignment="1">
      <alignment/>
    </xf>
    <xf numFmtId="0" fontId="2" fillId="36" borderId="0" xfId="0" applyFont="1" applyFill="1" applyAlignment="1">
      <alignment vertical="center"/>
    </xf>
    <xf numFmtId="0" fontId="12" fillId="36" borderId="0" xfId="0" applyFont="1" applyFill="1" applyAlignment="1">
      <alignment/>
    </xf>
    <xf numFmtId="0" fontId="13" fillId="36" borderId="0" xfId="0" applyFont="1" applyFill="1" applyAlignment="1">
      <alignment/>
    </xf>
    <xf numFmtId="0" fontId="13" fillId="36" borderId="0" xfId="54" applyFont="1" applyFill="1">
      <alignment/>
      <protection/>
    </xf>
    <xf numFmtId="0" fontId="12" fillId="36" borderId="0" xfId="54" applyFont="1" applyFill="1">
      <alignment/>
      <protection/>
    </xf>
    <xf numFmtId="0" fontId="2" fillId="36" borderId="11" xfId="109" applyFont="1" applyFill="1" applyBorder="1" applyAlignment="1">
      <alignment horizontal="center" vertical="center" wrapText="1"/>
      <protection/>
    </xf>
    <xf numFmtId="0" fontId="3" fillId="36" borderId="11" xfId="109" applyFont="1" applyFill="1" applyBorder="1" applyAlignment="1">
      <alignment horizontal="center" vertical="center" wrapText="1"/>
      <protection/>
    </xf>
    <xf numFmtId="0" fontId="2" fillId="36" borderId="11" xfId="109" applyFont="1" applyFill="1" applyBorder="1" applyAlignment="1">
      <alignment horizontal="center" vertical="center" wrapText="1"/>
      <protection/>
    </xf>
    <xf numFmtId="0" fontId="2" fillId="36" borderId="14" xfId="109" applyFont="1" applyFill="1" applyBorder="1" applyAlignment="1">
      <alignment horizontal="center" vertical="center" wrapText="1"/>
      <protection/>
    </xf>
    <xf numFmtId="0" fontId="2" fillId="36" borderId="15" xfId="109" applyFont="1" applyFill="1" applyBorder="1" applyAlignment="1">
      <alignment horizontal="center" vertical="center" wrapText="1"/>
      <protection/>
    </xf>
    <xf numFmtId="0" fontId="2" fillId="36" borderId="0" xfId="109" applyFont="1" applyFill="1" applyBorder="1" applyAlignment="1">
      <alignment horizontal="center" vertical="center" wrapText="1"/>
      <protection/>
    </xf>
    <xf numFmtId="0" fontId="66" fillId="36" borderId="0" xfId="54" applyFont="1" applyFill="1" applyBorder="1">
      <alignment/>
      <protection/>
    </xf>
    <xf numFmtId="0" fontId="66" fillId="36" borderId="0" xfId="54" applyFont="1" applyFill="1" applyBorder="1">
      <alignment/>
      <protection/>
    </xf>
    <xf numFmtId="0" fontId="66" fillId="36" borderId="0" xfId="54" applyFont="1" applyFill="1">
      <alignment/>
      <protection/>
    </xf>
    <xf numFmtId="0" fontId="66" fillId="36" borderId="0" xfId="54" applyFont="1" applyFill="1">
      <alignment/>
      <protection/>
    </xf>
    <xf numFmtId="0" fontId="64" fillId="36" borderId="0" xfId="0" applyFont="1" applyFill="1" applyAlignment="1">
      <alignment/>
    </xf>
    <xf numFmtId="0" fontId="64" fillId="0" borderId="0" xfId="0" applyFont="1" applyFill="1" applyAlignment="1">
      <alignment/>
    </xf>
    <xf numFmtId="0" fontId="18" fillId="36" borderId="0" xfId="0" applyFont="1" applyFill="1" applyAlignment="1">
      <alignment/>
    </xf>
    <xf numFmtId="0" fontId="7" fillId="36" borderId="0" xfId="0" applyFont="1" applyFill="1" applyAlignment="1">
      <alignment/>
    </xf>
    <xf numFmtId="0" fontId="3" fillId="36" borderId="16" xfId="109" applyFont="1" applyFill="1" applyBorder="1" applyAlignment="1">
      <alignment horizontal="center" vertical="center" wrapText="1"/>
      <protection/>
    </xf>
    <xf numFmtId="0" fontId="64" fillId="0" borderId="17" xfId="0" applyFont="1" applyFill="1" applyBorder="1" applyAlignment="1">
      <alignment/>
    </xf>
    <xf numFmtId="0" fontId="64" fillId="0" borderId="18" xfId="0" applyFont="1" applyFill="1" applyBorder="1" applyAlignment="1">
      <alignment/>
    </xf>
    <xf numFmtId="0" fontId="64" fillId="0" borderId="19" xfId="0" applyFont="1" applyFill="1" applyBorder="1" applyAlignment="1">
      <alignment/>
    </xf>
    <xf numFmtId="0" fontId="64" fillId="0" borderId="20" xfId="0" applyFont="1" applyFill="1" applyBorder="1" applyAlignment="1">
      <alignment/>
    </xf>
    <xf numFmtId="0" fontId="64" fillId="0" borderId="0" xfId="0" applyFont="1" applyFill="1" applyBorder="1" applyAlignment="1">
      <alignment/>
    </xf>
    <xf numFmtId="0" fontId="64" fillId="0" borderId="21" xfId="0" applyFont="1" applyFill="1" applyBorder="1" applyAlignment="1">
      <alignment/>
    </xf>
    <xf numFmtId="0" fontId="67" fillId="36" borderId="0" xfId="0" applyFont="1" applyFill="1" applyAlignment="1">
      <alignment/>
    </xf>
    <xf numFmtId="0" fontId="7" fillId="36" borderId="11" xfId="54" applyFont="1" applyFill="1" applyBorder="1" applyAlignment="1">
      <alignment vertical="center"/>
      <protection/>
    </xf>
    <xf numFmtId="0" fontId="3" fillId="36" borderId="11" xfId="54" applyNumberFormat="1" applyFont="1" applyFill="1" applyBorder="1" applyAlignment="1">
      <alignment horizontal="left" vertical="top" wrapText="1"/>
      <protection/>
    </xf>
    <xf numFmtId="0" fontId="3" fillId="36" borderId="14" xfId="54" applyFont="1" applyFill="1" applyBorder="1" applyAlignment="1">
      <alignment horizontal="center" vertical="center" wrapText="1"/>
      <protection/>
    </xf>
    <xf numFmtId="0" fontId="19" fillId="36" borderId="11" xfId="0" applyFont="1" applyFill="1" applyBorder="1" applyAlignment="1">
      <alignment wrapText="1"/>
    </xf>
    <xf numFmtId="0" fontId="19" fillId="36" borderId="11" xfId="0" applyFont="1" applyFill="1" applyBorder="1" applyAlignment="1">
      <alignment horizontal="left" vertical="top" wrapText="1"/>
    </xf>
    <xf numFmtId="0" fontId="3" fillId="36" borderId="22" xfId="0" applyFont="1" applyFill="1" applyBorder="1" applyAlignment="1">
      <alignment horizontal="justify" vertical="center" wrapText="1"/>
    </xf>
    <xf numFmtId="0" fontId="8" fillId="36" borderId="23" xfId="0" applyFont="1" applyFill="1" applyBorder="1" applyAlignment="1">
      <alignment vertical="top" wrapText="1"/>
    </xf>
    <xf numFmtId="0" fontId="8" fillId="36" borderId="11" xfId="0" applyFont="1" applyFill="1" applyBorder="1" applyAlignment="1">
      <alignment vertical="top" wrapText="1"/>
    </xf>
    <xf numFmtId="0" fontId="20" fillId="36" borderId="11" xfId="0" applyFont="1" applyFill="1" applyBorder="1" applyAlignment="1">
      <alignment horizontal="center" vertical="center"/>
    </xf>
    <xf numFmtId="0" fontId="7" fillId="36" borderId="11" xfId="54" applyFont="1" applyFill="1" applyBorder="1" applyAlignment="1">
      <alignment vertical="center"/>
      <protection/>
    </xf>
    <xf numFmtId="0" fontId="8" fillId="36" borderId="11" xfId="0" applyFont="1" applyFill="1" applyBorder="1" applyAlignment="1">
      <alignment wrapText="1"/>
    </xf>
    <xf numFmtId="0" fontId="3" fillId="36" borderId="10" xfId="54" applyFont="1" applyFill="1" applyBorder="1" applyAlignment="1">
      <alignment horizontal="center" vertical="center" wrapText="1"/>
      <protection/>
    </xf>
    <xf numFmtId="0" fontId="4" fillId="36" borderId="11" xfId="171" applyNumberFormat="1" applyFont="1" applyFill="1" applyBorder="1" applyAlignment="1">
      <alignment horizontal="center" vertical="center" wrapText="1"/>
    </xf>
    <xf numFmtId="0" fontId="4" fillId="36" borderId="14" xfId="54" applyFont="1" applyFill="1" applyBorder="1" applyAlignment="1">
      <alignment horizontal="center" vertical="center" textRotation="90" wrapText="1"/>
      <protection/>
    </xf>
    <xf numFmtId="175" fontId="4" fillId="36" borderId="11" xfId="171" applyNumberFormat="1" applyFont="1" applyFill="1" applyBorder="1" applyAlignment="1">
      <alignment horizontal="center" vertical="center" wrapText="1"/>
    </xf>
    <xf numFmtId="0" fontId="4" fillId="36" borderId="24" xfId="171" applyNumberFormat="1" applyFont="1" applyFill="1" applyBorder="1" applyAlignment="1">
      <alignment horizontal="center" vertical="center" wrapText="1"/>
    </xf>
    <xf numFmtId="16" fontId="3" fillId="36" borderId="14" xfId="54" applyNumberFormat="1" applyFont="1" applyFill="1" applyBorder="1" applyAlignment="1">
      <alignment horizontal="center" vertical="center" textRotation="90" wrapText="1"/>
      <protection/>
    </xf>
    <xf numFmtId="175" fontId="3" fillId="36" borderId="11" xfId="54" applyNumberFormat="1" applyFont="1" applyFill="1" applyBorder="1" applyAlignment="1">
      <alignment horizontal="center" vertical="center" wrapText="1"/>
      <protection/>
    </xf>
    <xf numFmtId="0" fontId="3" fillId="36" borderId="14" xfId="54" applyFont="1" applyFill="1" applyBorder="1" applyAlignment="1">
      <alignment horizontal="center" vertical="center" textRotation="90" wrapText="1"/>
      <protection/>
    </xf>
    <xf numFmtId="0" fontId="20" fillId="36" borderId="17" xfId="0" applyFont="1" applyFill="1" applyBorder="1" applyAlignment="1">
      <alignment/>
    </xf>
    <xf numFmtId="0" fontId="20" fillId="36" borderId="18" xfId="0" applyFont="1" applyFill="1" applyBorder="1" applyAlignment="1">
      <alignment/>
    </xf>
    <xf numFmtId="0" fontId="20" fillId="36" borderId="19" xfId="0" applyFont="1" applyFill="1" applyBorder="1" applyAlignment="1">
      <alignment/>
    </xf>
    <xf numFmtId="0" fontId="3" fillId="36" borderId="25" xfId="0" applyFont="1" applyFill="1" applyBorder="1" applyAlignment="1">
      <alignment vertical="top" wrapText="1"/>
    </xf>
    <xf numFmtId="0" fontId="7" fillId="36" borderId="11" xfId="54" applyFont="1" applyFill="1" applyBorder="1" applyAlignment="1">
      <alignment horizontal="center" vertical="center"/>
      <protection/>
    </xf>
    <xf numFmtId="0" fontId="3" fillId="36" borderId="11" xfId="0" applyFont="1" applyFill="1" applyBorder="1" applyAlignment="1">
      <alignment vertical="top" wrapText="1"/>
    </xf>
    <xf numFmtId="0" fontId="3" fillId="36" borderId="11" xfId="0" applyFont="1" applyFill="1" applyBorder="1" applyAlignment="1">
      <alignment wrapText="1"/>
    </xf>
    <xf numFmtId="0" fontId="3" fillId="36" borderId="11" xfId="0" applyFont="1" applyFill="1" applyBorder="1" applyAlignment="1">
      <alignment horizontal="center" vertical="center"/>
    </xf>
    <xf numFmtId="0" fontId="4" fillId="36" borderId="14" xfId="54" applyNumberFormat="1" applyFont="1" applyFill="1" applyBorder="1" applyAlignment="1">
      <alignment horizontal="left" vertical="top" wrapText="1"/>
      <protection/>
    </xf>
    <xf numFmtId="0" fontId="21" fillId="36" borderId="11" xfId="0" applyFont="1" applyFill="1" applyBorder="1" applyAlignment="1">
      <alignment horizontal="center" vertical="center"/>
    </xf>
    <xf numFmtId="0" fontId="22" fillId="36" borderId="11" xfId="54" applyFont="1" applyFill="1" applyBorder="1" applyAlignment="1">
      <alignment horizontal="center" vertical="center"/>
      <protection/>
    </xf>
    <xf numFmtId="0" fontId="3" fillId="36" borderId="19" xfId="54" applyFont="1" applyFill="1" applyBorder="1" applyAlignment="1">
      <alignment horizontal="center" vertical="top" wrapText="1"/>
      <protection/>
    </xf>
    <xf numFmtId="0" fontId="4" fillId="0" borderId="11" xfId="172" applyNumberFormat="1" applyFont="1" applyFill="1" applyBorder="1" applyAlignment="1">
      <alignment horizontal="center" vertical="center" wrapText="1"/>
    </xf>
    <xf numFmtId="43" fontId="4" fillId="36" borderId="24" xfId="171" applyNumberFormat="1" applyFont="1" applyFill="1" applyBorder="1" applyAlignment="1">
      <alignment horizontal="center" vertical="center" wrapText="1"/>
    </xf>
    <xf numFmtId="0" fontId="8" fillId="0" borderId="22" xfId="0" applyFont="1" applyBorder="1" applyAlignment="1">
      <alignment vertical="center" wrapText="1"/>
    </xf>
    <xf numFmtId="0" fontId="3" fillId="0" borderId="11" xfId="54" applyFont="1" applyFill="1" applyBorder="1" applyAlignment="1">
      <alignment horizontal="center" vertical="center" wrapText="1"/>
      <protection/>
    </xf>
    <xf numFmtId="0" fontId="7" fillId="36" borderId="11" xfId="54" applyFont="1" applyFill="1" applyBorder="1">
      <alignment/>
      <protection/>
    </xf>
    <xf numFmtId="0" fontId="8" fillId="0" borderId="26" xfId="0" applyFont="1" applyBorder="1" applyAlignment="1">
      <alignment vertical="center" wrapText="1"/>
    </xf>
    <xf numFmtId="0" fontId="8" fillId="0" borderId="27" xfId="0" applyFont="1" applyBorder="1" applyAlignment="1">
      <alignment horizontal="left" vertical="center" wrapText="1"/>
    </xf>
    <xf numFmtId="0" fontId="8" fillId="0" borderId="26" xfId="0" applyFont="1" applyBorder="1" applyAlignment="1">
      <alignment horizontal="left" vertical="center" wrapText="1"/>
    </xf>
    <xf numFmtId="0" fontId="20" fillId="0" borderId="11" xfId="0" applyFont="1" applyFill="1" applyBorder="1" applyAlignment="1">
      <alignment horizontal="center" vertical="center"/>
    </xf>
    <xf numFmtId="0" fontId="20" fillId="36" borderId="28" xfId="0" applyFont="1" applyFill="1" applyBorder="1" applyAlignment="1">
      <alignment/>
    </xf>
    <xf numFmtId="0" fontId="20" fillId="36" borderId="29" xfId="0" applyFont="1" applyFill="1" applyBorder="1" applyAlignment="1">
      <alignment/>
    </xf>
    <xf numFmtId="0" fontId="20" fillId="36" borderId="30" xfId="0" applyFont="1" applyFill="1" applyBorder="1" applyAlignment="1">
      <alignment/>
    </xf>
    <xf numFmtId="0" fontId="7" fillId="36" borderId="10" xfId="54" applyFont="1" applyFill="1" applyBorder="1">
      <alignment/>
      <protection/>
    </xf>
    <xf numFmtId="0" fontId="3" fillId="36" borderId="11" xfId="171" applyNumberFormat="1" applyFont="1" applyFill="1" applyBorder="1" applyAlignment="1">
      <alignment vertical="top" wrapText="1"/>
    </xf>
    <xf numFmtId="0" fontId="4" fillId="36" borderId="17" xfId="171" applyNumberFormat="1" applyFont="1" applyFill="1" applyBorder="1" applyAlignment="1">
      <alignment horizontal="center" vertical="center" wrapText="1"/>
    </xf>
    <xf numFmtId="0" fontId="23" fillId="0" borderId="11" xfId="0" applyFont="1" applyBorder="1" applyAlignment="1">
      <alignment horizontal="left" vertical="center" wrapText="1"/>
    </xf>
    <xf numFmtId="0" fontId="2" fillId="36" borderId="11" xfId="54" applyFont="1" applyFill="1" applyBorder="1" applyAlignment="1">
      <alignment horizontal="center" vertical="center" wrapText="1"/>
      <protection/>
    </xf>
    <xf numFmtId="0" fontId="4" fillId="36" borderId="11" xfId="172" applyNumberFormat="1" applyFont="1" applyFill="1" applyBorder="1" applyAlignment="1">
      <alignment vertical="top" wrapText="1"/>
    </xf>
    <xf numFmtId="175" fontId="4" fillId="36" borderId="11" xfId="172" applyNumberFormat="1" applyFont="1" applyFill="1" applyBorder="1" applyAlignment="1">
      <alignment horizontal="center" vertical="center" wrapText="1"/>
    </xf>
    <xf numFmtId="0" fontId="4" fillId="36" borderId="24" xfId="172" applyNumberFormat="1" applyFont="1" applyFill="1" applyBorder="1" applyAlignment="1">
      <alignment horizontal="center" vertical="center" wrapText="1"/>
    </xf>
    <xf numFmtId="0" fontId="24" fillId="36" borderId="0" xfId="0" applyFont="1" applyFill="1" applyAlignment="1">
      <alignment wrapText="1"/>
    </xf>
    <xf numFmtId="0" fontId="12" fillId="36" borderId="11" xfId="54" applyFont="1" applyFill="1" applyBorder="1" applyAlignment="1">
      <alignment horizontal="center" vertical="center"/>
      <protection/>
    </xf>
    <xf numFmtId="175" fontId="2" fillId="36" borderId="11" xfId="54" applyNumberFormat="1" applyFont="1" applyFill="1" applyBorder="1" applyAlignment="1">
      <alignment horizontal="center" vertical="center" wrapText="1"/>
      <protection/>
    </xf>
    <xf numFmtId="0" fontId="2" fillId="36" borderId="11" xfId="54" applyNumberFormat="1" applyFont="1" applyFill="1" applyBorder="1" applyAlignment="1">
      <alignment horizontal="left" vertical="top" wrapText="1"/>
      <protection/>
    </xf>
    <xf numFmtId="0" fontId="3" fillId="36" borderId="11" xfId="54" applyFont="1" applyFill="1" applyBorder="1" applyAlignment="1">
      <alignment vertical="center" wrapText="1"/>
      <protection/>
    </xf>
    <xf numFmtId="0" fontId="2" fillId="36" borderId="11" xfId="54" applyFont="1" applyFill="1" applyBorder="1" applyAlignment="1">
      <alignment vertical="center" wrapText="1"/>
      <protection/>
    </xf>
    <xf numFmtId="0" fontId="12" fillId="36" borderId="11" xfId="54" applyFont="1" applyFill="1" applyBorder="1">
      <alignment/>
      <protection/>
    </xf>
    <xf numFmtId="175" fontId="2" fillId="36" borderId="0" xfId="54" applyNumberFormat="1" applyFont="1" applyFill="1" applyBorder="1" applyAlignment="1">
      <alignment horizontal="center" vertical="center" wrapText="1"/>
      <protection/>
    </xf>
    <xf numFmtId="0" fontId="0" fillId="36" borderId="28" xfId="0" applyFill="1" applyBorder="1" applyAlignment="1">
      <alignment/>
    </xf>
    <xf numFmtId="0" fontId="0" fillId="36" borderId="29" xfId="0" applyFill="1" applyBorder="1" applyAlignment="1">
      <alignment/>
    </xf>
    <xf numFmtId="0" fontId="0" fillId="36" borderId="30" xfId="0" applyFill="1" applyBorder="1" applyAlignment="1">
      <alignment/>
    </xf>
    <xf numFmtId="0" fontId="3" fillId="36" borderId="31" xfId="54" applyFont="1" applyFill="1" applyBorder="1" applyAlignment="1">
      <alignment horizontal="center" vertical="top" wrapText="1"/>
      <protection/>
    </xf>
    <xf numFmtId="0" fontId="68" fillId="36" borderId="11" xfId="172" applyNumberFormat="1" applyFont="1" applyFill="1" applyBorder="1" applyAlignment="1">
      <alignment vertical="top" wrapText="1"/>
    </xf>
    <xf numFmtId="0" fontId="68" fillId="36" borderId="14" xfId="54" applyFont="1" applyFill="1" applyBorder="1" applyAlignment="1">
      <alignment horizontal="center" vertical="center" textRotation="90" wrapText="1"/>
      <protection/>
    </xf>
    <xf numFmtId="175" fontId="68" fillId="36" borderId="11" xfId="172" applyNumberFormat="1" applyFont="1" applyFill="1" applyBorder="1" applyAlignment="1">
      <alignment horizontal="center" vertical="center" wrapText="1"/>
    </xf>
    <xf numFmtId="43" fontId="68" fillId="36" borderId="24" xfId="172" applyNumberFormat="1" applyFont="1" applyFill="1" applyBorder="1" applyAlignment="1">
      <alignment horizontal="center" vertical="center" wrapText="1"/>
    </xf>
    <xf numFmtId="16" fontId="69" fillId="36" borderId="14" xfId="54" applyNumberFormat="1" applyFont="1" applyFill="1" applyBorder="1" applyAlignment="1">
      <alignment horizontal="center" vertical="center" textRotation="90" wrapText="1"/>
      <protection/>
    </xf>
    <xf numFmtId="175" fontId="69" fillId="36" borderId="11" xfId="54" applyNumberFormat="1" applyFont="1" applyFill="1" applyBorder="1" applyAlignment="1">
      <alignment horizontal="center" vertical="center" wrapText="1"/>
      <protection/>
    </xf>
    <xf numFmtId="0" fontId="68" fillId="36" borderId="24" xfId="172" applyNumberFormat="1" applyFont="1" applyFill="1" applyBorder="1" applyAlignment="1">
      <alignment horizontal="center" vertical="center" wrapText="1"/>
    </xf>
    <xf numFmtId="175" fontId="68" fillId="0" borderId="11" xfId="172" applyNumberFormat="1" applyFont="1" applyFill="1" applyBorder="1" applyAlignment="1">
      <alignment horizontal="center" vertical="center" wrapText="1"/>
    </xf>
    <xf numFmtId="0" fontId="69" fillId="36" borderId="14" xfId="54" applyFont="1" applyFill="1" applyBorder="1" applyAlignment="1">
      <alignment horizontal="center" vertical="center" textRotation="90" wrapText="1"/>
      <protection/>
    </xf>
    <xf numFmtId="0" fontId="0" fillId="36" borderId="17" xfId="0" applyFont="1" applyFill="1" applyBorder="1" applyAlignment="1">
      <alignment/>
    </xf>
    <xf numFmtId="0" fontId="0" fillId="36" borderId="18" xfId="0" applyFont="1" applyFill="1" applyBorder="1" applyAlignment="1">
      <alignment/>
    </xf>
    <xf numFmtId="0" fontId="0" fillId="36" borderId="19" xfId="0" applyFont="1" applyFill="1" applyBorder="1" applyAlignment="1">
      <alignment/>
    </xf>
    <xf numFmtId="0" fontId="0" fillId="36" borderId="20" xfId="0" applyFont="1" applyFill="1" applyBorder="1" applyAlignment="1">
      <alignment/>
    </xf>
    <xf numFmtId="0" fontId="0" fillId="36" borderId="0" xfId="0" applyFont="1" applyFill="1" applyBorder="1" applyAlignment="1">
      <alignment/>
    </xf>
    <xf numFmtId="0" fontId="0" fillId="36" borderId="21" xfId="0" applyFont="1" applyFill="1" applyBorder="1" applyAlignment="1">
      <alignment/>
    </xf>
    <xf numFmtId="0" fontId="0" fillId="36" borderId="28" xfId="0" applyFont="1" applyFill="1" applyBorder="1" applyAlignment="1">
      <alignment/>
    </xf>
    <xf numFmtId="0" fontId="0" fillId="36" borderId="29" xfId="0" applyFont="1" applyFill="1" applyBorder="1" applyAlignment="1">
      <alignment/>
    </xf>
    <xf numFmtId="0" fontId="0" fillId="36" borderId="30" xfId="0" applyFont="1" applyFill="1" applyBorder="1" applyAlignment="1">
      <alignment/>
    </xf>
    <xf numFmtId="0" fontId="70" fillId="36" borderId="11" xfId="0" applyFont="1" applyFill="1" applyBorder="1" applyAlignment="1">
      <alignment horizontal="left" wrapText="1"/>
    </xf>
    <xf numFmtId="0" fontId="71" fillId="36" borderId="22" xfId="0" applyFont="1" applyFill="1" applyBorder="1" applyAlignment="1">
      <alignment horizontal="center" vertical="center" wrapText="1"/>
    </xf>
    <xf numFmtId="0" fontId="69" fillId="36" borderId="11" xfId="54" applyFont="1" applyFill="1" applyBorder="1" applyAlignment="1">
      <alignment horizontal="center" vertical="center" wrapText="1"/>
      <protection/>
    </xf>
    <xf numFmtId="0" fontId="72" fillId="36" borderId="11" xfId="54" applyFont="1" applyFill="1" applyBorder="1" applyAlignment="1">
      <alignment horizontal="center" vertical="center"/>
      <protection/>
    </xf>
    <xf numFmtId="0" fontId="71" fillId="0" borderId="26" xfId="0" applyFont="1" applyBorder="1" applyAlignment="1">
      <alignment horizontal="center" vertical="center" wrapText="1"/>
    </xf>
    <xf numFmtId="0" fontId="69" fillId="0" borderId="11" xfId="54" applyFont="1" applyFill="1" applyBorder="1" applyAlignment="1">
      <alignment horizontal="center" vertical="center" wrapText="1"/>
      <protection/>
    </xf>
    <xf numFmtId="0" fontId="71" fillId="36" borderId="11" xfId="0" applyFont="1" applyFill="1" applyBorder="1" applyAlignment="1">
      <alignment horizontal="left" wrapText="1"/>
    </xf>
    <xf numFmtId="0" fontId="71" fillId="36" borderId="26" xfId="0" applyFont="1" applyFill="1" applyBorder="1" applyAlignment="1">
      <alignment horizontal="center" vertical="center" wrapText="1"/>
    </xf>
    <xf numFmtId="0" fontId="69" fillId="36" borderId="11" xfId="0" applyFont="1" applyFill="1" applyBorder="1" applyAlignment="1">
      <alignment horizontal="center" vertical="center"/>
    </xf>
    <xf numFmtId="0" fontId="68" fillId="36" borderId="14" xfId="54" applyNumberFormat="1" applyFont="1" applyFill="1" applyBorder="1" applyAlignment="1">
      <alignment horizontal="left" vertical="top" wrapText="1"/>
      <protection/>
    </xf>
    <xf numFmtId="0" fontId="0" fillId="36" borderId="11" xfId="0" applyFont="1" applyFill="1" applyBorder="1" applyAlignment="1">
      <alignment horizontal="center" vertical="center"/>
    </xf>
    <xf numFmtId="0" fontId="3" fillId="0" borderId="14" xfId="172" applyNumberFormat="1" applyFont="1" applyFill="1" applyBorder="1" applyAlignment="1">
      <alignment horizontal="center" vertical="center" wrapText="1"/>
    </xf>
    <xf numFmtId="0" fontId="3" fillId="0" borderId="11" xfId="172" applyNumberFormat="1" applyFont="1" applyFill="1" applyBorder="1" applyAlignment="1">
      <alignment horizontal="center" vertical="center" wrapText="1"/>
    </xf>
    <xf numFmtId="2" fontId="3" fillId="0" borderId="11" xfId="172" applyNumberFormat="1" applyFont="1" applyFill="1" applyBorder="1" applyAlignment="1">
      <alignment horizontal="center" vertical="center" wrapText="1"/>
    </xf>
    <xf numFmtId="0" fontId="4" fillId="0" borderId="11" xfId="54" applyFont="1" applyFill="1" applyBorder="1" applyAlignment="1">
      <alignment horizontal="center" vertical="center" textRotation="90" wrapText="1"/>
      <protection/>
    </xf>
    <xf numFmtId="175" fontId="4" fillId="0" borderId="11" xfId="172" applyNumberFormat="1" applyFont="1" applyFill="1" applyBorder="1" applyAlignment="1">
      <alignment horizontal="center" vertical="center" wrapText="1"/>
    </xf>
    <xf numFmtId="2" fontId="4" fillId="0" borderId="11" xfId="172" applyNumberFormat="1" applyFont="1" applyFill="1" applyBorder="1" applyAlignment="1">
      <alignment horizontal="center" vertical="center" wrapText="1"/>
    </xf>
    <xf numFmtId="0" fontId="3" fillId="0" borderId="11" xfId="109" applyFont="1" applyFill="1" applyBorder="1" applyAlignment="1">
      <alignment horizontal="left" vertical="center" wrapText="1"/>
      <protection/>
    </xf>
    <xf numFmtId="0" fontId="3" fillId="0" borderId="11" xfId="109" applyFont="1" applyFill="1" applyBorder="1" applyAlignment="1">
      <alignment horizontal="center" vertical="center" wrapText="1"/>
      <protection/>
    </xf>
    <xf numFmtId="1" fontId="20" fillId="0" borderId="11" xfId="157" applyNumberFormat="1" applyFont="1" applyBorder="1" applyAlignment="1">
      <alignment horizontal="center" vertical="center" wrapText="1"/>
    </xf>
    <xf numFmtId="2" fontId="0" fillId="0" borderId="0" xfId="0" applyNumberFormat="1" applyBorder="1" applyAlignment="1">
      <alignment/>
    </xf>
    <xf numFmtId="16" fontId="3" fillId="0" borderId="11" xfId="54" applyNumberFormat="1" applyFont="1" applyFill="1" applyBorder="1" applyAlignment="1">
      <alignment horizontal="center" vertical="center" textRotation="90" wrapText="1"/>
      <protection/>
    </xf>
    <xf numFmtId="175" fontId="3" fillId="0" borderId="11" xfId="54" applyNumberFormat="1" applyFont="1" applyFill="1" applyBorder="1" applyAlignment="1">
      <alignment horizontal="center" vertical="center" wrapText="1"/>
      <protection/>
    </xf>
    <xf numFmtId="0" fontId="3" fillId="0" borderId="11" xfId="54" applyNumberFormat="1" applyFont="1" applyFill="1" applyBorder="1" applyAlignment="1">
      <alignment horizontal="left" vertical="top" wrapText="1"/>
      <protection/>
    </xf>
    <xf numFmtId="173" fontId="3" fillId="0" borderId="11" xfId="54" applyNumberFormat="1" applyFont="1" applyFill="1" applyBorder="1" applyAlignment="1">
      <alignment horizontal="center" vertical="center" wrapText="1"/>
      <protection/>
    </xf>
    <xf numFmtId="0" fontId="3" fillId="0" borderId="18" xfId="109" applyFont="1" applyFill="1" applyBorder="1" applyAlignment="1">
      <alignment horizontal="left" vertical="center" wrapText="1"/>
      <protection/>
    </xf>
    <xf numFmtId="2" fontId="20" fillId="0" borderId="11" xfId="0" applyNumberFormat="1" applyFont="1" applyBorder="1" applyAlignment="1">
      <alignment horizontal="center" vertical="center" wrapText="1"/>
    </xf>
    <xf numFmtId="0" fontId="3" fillId="0" borderId="11" xfId="54" applyFont="1" applyFill="1" applyBorder="1" applyAlignment="1">
      <alignment horizontal="center" vertical="center" textRotation="90" wrapText="1"/>
      <protection/>
    </xf>
    <xf numFmtId="0" fontId="0" fillId="0" borderId="0" xfId="0" applyAlignment="1">
      <alignment horizontal="center"/>
    </xf>
    <xf numFmtId="2" fontId="7" fillId="0" borderId="11" xfId="0" applyNumberFormat="1" applyFont="1" applyBorder="1" applyAlignment="1">
      <alignment horizontal="center" vertical="center" wrapText="1"/>
    </xf>
    <xf numFmtId="2" fontId="20" fillId="0" borderId="11" xfId="0" applyNumberFormat="1" applyFont="1" applyBorder="1" applyAlignment="1">
      <alignment/>
    </xf>
    <xf numFmtId="0" fontId="20" fillId="0" borderId="11" xfId="0" applyFont="1" applyBorder="1" applyAlignment="1">
      <alignment horizontal="center"/>
    </xf>
    <xf numFmtId="175" fontId="3" fillId="0" borderId="11" xfId="54" applyNumberFormat="1" applyFont="1" applyFill="1" applyBorder="1" applyAlignment="1">
      <alignment vertical="center" wrapText="1"/>
      <protection/>
    </xf>
    <xf numFmtId="0" fontId="0" fillId="0" borderId="11" xfId="0" applyBorder="1" applyAlignment="1">
      <alignment/>
    </xf>
    <xf numFmtId="0" fontId="20" fillId="0" borderId="11" xfId="0" applyFont="1" applyBorder="1" applyAlignment="1">
      <alignment/>
    </xf>
    <xf numFmtId="0" fontId="4" fillId="0" borderId="11" xfId="172" applyNumberFormat="1" applyFont="1" applyFill="1" applyBorder="1" applyAlignment="1">
      <alignment horizontal="center" vertical="top" wrapText="1"/>
    </xf>
    <xf numFmtId="0" fontId="4" fillId="0" borderId="11" xfId="172" applyNumberFormat="1" applyFont="1" applyFill="1" applyBorder="1" applyAlignment="1">
      <alignment vertical="top" wrapText="1"/>
    </xf>
    <xf numFmtId="0" fontId="3" fillId="0" borderId="11" xfId="0" applyFont="1" applyFill="1" applyBorder="1" applyAlignment="1">
      <alignment horizontal="center" vertical="center"/>
    </xf>
    <xf numFmtId="173" fontId="12" fillId="0" borderId="24" xfId="54" applyNumberFormat="1" applyFont="1" applyFill="1" applyBorder="1" applyAlignment="1">
      <alignment horizontal="center" vertical="center"/>
      <protection/>
    </xf>
    <xf numFmtId="0" fontId="2" fillId="0" borderId="11" xfId="54" applyFont="1" applyFill="1" applyBorder="1" applyAlignment="1">
      <alignment horizontal="center" vertical="top" wrapText="1"/>
      <protection/>
    </xf>
    <xf numFmtId="0" fontId="3" fillId="0" borderId="11" xfId="172" applyNumberFormat="1" applyFont="1" applyFill="1" applyBorder="1" applyAlignment="1">
      <alignment horizontal="left" vertical="top" wrapText="1"/>
    </xf>
    <xf numFmtId="175" fontId="2" fillId="0" borderId="11" xfId="54" applyNumberFormat="1" applyFont="1" applyFill="1" applyBorder="1" applyAlignment="1">
      <alignment horizontal="center" vertical="center" wrapText="1"/>
      <protection/>
    </xf>
    <xf numFmtId="0" fontId="12" fillId="0" borderId="11" xfId="54" applyFont="1" applyFill="1" applyBorder="1" applyAlignment="1">
      <alignment horizontal="center" vertical="top"/>
      <protection/>
    </xf>
    <xf numFmtId="175" fontId="2" fillId="0" borderId="11" xfId="54" applyNumberFormat="1" applyFont="1" applyFill="1" applyBorder="1" applyAlignment="1">
      <alignment vertical="center" wrapText="1"/>
      <protection/>
    </xf>
    <xf numFmtId="173" fontId="2" fillId="0" borderId="11" xfId="0" applyNumberFormat="1" applyFont="1" applyFill="1" applyBorder="1" applyAlignment="1">
      <alignment horizontal="center" vertical="center"/>
    </xf>
    <xf numFmtId="175" fontId="4" fillId="0" borderId="11" xfId="172" applyNumberFormat="1" applyFont="1" applyFill="1" applyBorder="1" applyAlignment="1">
      <alignment horizontal="center" vertical="top" wrapText="1"/>
    </xf>
    <xf numFmtId="0" fontId="2" fillId="0" borderId="11" xfId="0" applyFont="1" applyFill="1" applyBorder="1" applyAlignment="1">
      <alignment horizontal="center" vertical="center"/>
    </xf>
    <xf numFmtId="173" fontId="3" fillId="0" borderId="11" xfId="0" applyNumberFormat="1" applyFont="1" applyFill="1" applyBorder="1" applyAlignment="1">
      <alignment horizontal="center" vertical="center"/>
    </xf>
    <xf numFmtId="0" fontId="3" fillId="0" borderId="11" xfId="42" applyFont="1" applyFill="1" applyBorder="1" applyAlignment="1" applyProtection="1">
      <alignment horizontal="center" vertical="center"/>
      <protection/>
    </xf>
    <xf numFmtId="0" fontId="24" fillId="0" borderId="11" xfId="0" applyFont="1" applyFill="1" applyBorder="1" applyAlignment="1">
      <alignment horizontal="center" vertical="top"/>
    </xf>
    <xf numFmtId="173" fontId="3" fillId="0" borderId="32" xfId="54" applyNumberFormat="1"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14" xfId="54" applyFont="1" applyFill="1" applyBorder="1" applyAlignment="1">
      <alignment horizontal="center" vertical="center" textRotation="90" wrapText="1"/>
      <protection/>
    </xf>
    <xf numFmtId="0" fontId="69" fillId="0" borderId="11" xfId="0" applyFont="1" applyBorder="1" applyAlignment="1">
      <alignment wrapText="1"/>
    </xf>
    <xf numFmtId="0" fontId="2" fillId="0" borderId="11" xfId="54" applyFont="1" applyFill="1" applyBorder="1" applyAlignment="1">
      <alignment horizontal="center" vertical="center" wrapText="1"/>
      <protection/>
    </xf>
    <xf numFmtId="2" fontId="12" fillId="0" borderId="11" xfId="54" applyNumberFormat="1" applyFont="1" applyFill="1" applyBorder="1">
      <alignment/>
      <protection/>
    </xf>
    <xf numFmtId="16" fontId="3" fillId="0" borderId="14" xfId="54" applyNumberFormat="1" applyFont="1" applyFill="1" applyBorder="1" applyAlignment="1">
      <alignment horizontal="center" vertical="center" textRotation="90" wrapText="1"/>
      <protection/>
    </xf>
    <xf numFmtId="175" fontId="10" fillId="0" borderId="11" xfId="54" applyNumberFormat="1" applyFont="1" applyFill="1" applyBorder="1" applyAlignment="1">
      <alignment horizontal="center" vertical="center" wrapText="1"/>
      <protection/>
    </xf>
    <xf numFmtId="0" fontId="69" fillId="0" borderId="11" xfId="0" applyFont="1" applyBorder="1" applyAlignment="1">
      <alignment horizontal="justify"/>
    </xf>
    <xf numFmtId="0" fontId="3" fillId="0" borderId="14" xfId="54" applyFont="1" applyFill="1" applyBorder="1" applyAlignment="1">
      <alignment horizontal="center" vertical="center" textRotation="90" wrapText="1"/>
      <protection/>
    </xf>
    <xf numFmtId="0" fontId="73" fillId="0" borderId="11" xfId="0" applyFont="1" applyBorder="1" applyAlignment="1">
      <alignment wrapText="1"/>
    </xf>
    <xf numFmtId="0" fontId="3" fillId="0" borderId="11" xfId="54" applyFont="1" applyFill="1" applyBorder="1" applyAlignment="1">
      <alignment vertical="center" wrapText="1"/>
      <protection/>
    </xf>
    <xf numFmtId="2" fontId="3" fillId="0" borderId="11" xfId="54" applyNumberFormat="1" applyFont="1" applyFill="1" applyBorder="1" applyAlignment="1">
      <alignment vertical="center"/>
      <protection/>
    </xf>
    <xf numFmtId="0" fontId="3" fillId="0" borderId="11" xfId="54" applyFont="1" applyFill="1" applyBorder="1" applyAlignment="1">
      <alignment vertical="center"/>
      <protection/>
    </xf>
    <xf numFmtId="0" fontId="3" fillId="0" borderId="20" xfId="54" applyFont="1" applyFill="1" applyBorder="1" applyAlignment="1">
      <alignment vertical="center" textRotation="90" wrapText="1"/>
      <protection/>
    </xf>
    <xf numFmtId="0" fontId="3" fillId="0" borderId="0" xfId="54" applyFont="1" applyFill="1" applyBorder="1" applyAlignment="1">
      <alignment vertical="center" textRotation="90" wrapText="1"/>
      <protection/>
    </xf>
    <xf numFmtId="0" fontId="69" fillId="0" borderId="11" xfId="0" applyFont="1" applyBorder="1" applyAlignment="1">
      <alignment vertical="top" wrapText="1"/>
    </xf>
    <xf numFmtId="0" fontId="0" fillId="0" borderId="28" xfId="0" applyFill="1" applyBorder="1" applyAlignment="1">
      <alignment/>
    </xf>
    <xf numFmtId="0" fontId="0" fillId="0" borderId="11" xfId="0" applyFill="1" applyBorder="1" applyAlignment="1">
      <alignment/>
    </xf>
    <xf numFmtId="2" fontId="3" fillId="0" borderId="11" xfId="54" applyNumberFormat="1" applyFont="1" applyFill="1" applyBorder="1" applyAlignment="1">
      <alignment horizontal="center" vertical="top" wrapText="1"/>
      <protection/>
    </xf>
    <xf numFmtId="173" fontId="4" fillId="36" borderId="11" xfId="171" applyNumberFormat="1" applyFont="1" applyFill="1" applyBorder="1" applyAlignment="1">
      <alignment horizontal="center" vertical="center" wrapText="1"/>
    </xf>
    <xf numFmtId="0" fontId="4" fillId="36" borderId="11" xfId="54" applyFont="1" applyFill="1" applyBorder="1" applyAlignment="1">
      <alignment horizontal="center" vertical="center" textRotation="90" wrapText="1"/>
      <protection/>
    </xf>
    <xf numFmtId="184" fontId="4" fillId="36" borderId="11" xfId="171" applyNumberFormat="1" applyFont="1" applyFill="1" applyBorder="1" applyAlignment="1">
      <alignment horizontal="center" vertical="center" wrapText="1"/>
    </xf>
    <xf numFmtId="2" fontId="4" fillId="36" borderId="11" xfId="171" applyNumberFormat="1" applyFont="1" applyFill="1" applyBorder="1" applyAlignment="1">
      <alignment horizontal="center" vertical="center" wrapText="1"/>
    </xf>
    <xf numFmtId="173" fontId="3" fillId="36" borderId="11" xfId="54" applyNumberFormat="1" applyFont="1" applyFill="1" applyBorder="1" applyAlignment="1">
      <alignment horizontal="center" vertical="center" wrapText="1"/>
      <protection/>
    </xf>
    <xf numFmtId="16" fontId="3" fillId="36" borderId="11" xfId="54" applyNumberFormat="1" applyFont="1" applyFill="1" applyBorder="1" applyAlignment="1">
      <alignment horizontal="center" vertical="center" textRotation="90" wrapText="1"/>
      <protection/>
    </xf>
    <xf numFmtId="0" fontId="3" fillId="36" borderId="11" xfId="54" applyFont="1" applyFill="1" applyBorder="1" applyAlignment="1">
      <alignment horizontal="center" vertical="center" textRotation="90" wrapText="1"/>
      <protection/>
    </xf>
    <xf numFmtId="175" fontId="3" fillId="36" borderId="11" xfId="54" applyNumberFormat="1" applyFont="1" applyFill="1" applyBorder="1" applyAlignment="1">
      <alignment vertical="center" wrapText="1"/>
      <protection/>
    </xf>
    <xf numFmtId="175" fontId="4" fillId="36" borderId="11" xfId="171" applyNumberFormat="1" applyFont="1" applyFill="1" applyBorder="1" applyAlignment="1">
      <alignment vertical="center" wrapText="1"/>
    </xf>
    <xf numFmtId="0" fontId="20" fillId="36" borderId="11" xfId="0" applyFont="1" applyFill="1" applyBorder="1" applyAlignment="1">
      <alignment/>
    </xf>
    <xf numFmtId="2" fontId="3" fillId="36" borderId="11" xfId="54" applyNumberFormat="1" applyFont="1" applyFill="1" applyBorder="1" applyAlignment="1">
      <alignment horizontal="center" vertical="top" wrapText="1"/>
      <protection/>
    </xf>
    <xf numFmtId="2" fontId="7" fillId="0" borderId="11" xfId="54" applyNumberFormat="1" applyFont="1" applyFill="1" applyBorder="1" applyAlignment="1">
      <alignment horizontal="center" vertical="center"/>
      <protection/>
    </xf>
    <xf numFmtId="0" fontId="4" fillId="0" borderId="24" xfId="172" applyNumberFormat="1" applyFont="1" applyFill="1" applyBorder="1" applyAlignment="1">
      <alignment horizontal="center" vertical="center" wrapText="1"/>
    </xf>
    <xf numFmtId="0" fontId="7" fillId="0" borderId="11" xfId="54" applyFont="1" applyFill="1" applyBorder="1" applyAlignment="1">
      <alignment horizontal="center" vertical="center"/>
      <protection/>
    </xf>
    <xf numFmtId="0" fontId="3" fillId="0" borderId="31" xfId="54" applyFont="1" applyFill="1" applyBorder="1" applyAlignment="1">
      <alignment horizontal="center" vertical="top" wrapText="1"/>
      <protection/>
    </xf>
    <xf numFmtId="183" fontId="4" fillId="0" borderId="24" xfId="172" applyNumberFormat="1" applyFont="1" applyFill="1" applyBorder="1" applyAlignment="1">
      <alignment horizontal="center" vertical="center" wrapText="1"/>
    </xf>
    <xf numFmtId="0" fontId="2" fillId="0" borderId="11" xfId="54" applyNumberFormat="1" applyFont="1" applyFill="1" applyBorder="1" applyAlignment="1">
      <alignment horizontal="left" vertical="top" wrapText="1"/>
      <protection/>
    </xf>
    <xf numFmtId="0" fontId="0" fillId="0" borderId="20" xfId="0" applyFill="1" applyBorder="1" applyAlignment="1">
      <alignment/>
    </xf>
    <xf numFmtId="0" fontId="0" fillId="0" borderId="0" xfId="0" applyFill="1" applyBorder="1" applyAlignment="1">
      <alignment/>
    </xf>
    <xf numFmtId="0" fontId="0" fillId="0" borderId="21" xfId="0" applyFill="1" applyBorder="1" applyAlignment="1">
      <alignment/>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12" fillId="0" borderId="11" xfId="54" applyFont="1" applyFill="1" applyBorder="1" applyAlignment="1">
      <alignment horizontal="center" vertical="center"/>
      <protection/>
    </xf>
    <xf numFmtId="2" fontId="3" fillId="0" borderId="11" xfId="172" applyNumberFormat="1" applyFont="1" applyFill="1" applyBorder="1" applyAlignment="1">
      <alignment horizontal="left" vertical="center" wrapText="1"/>
    </xf>
    <xf numFmtId="0" fontId="4" fillId="0" borderId="11" xfId="172" applyNumberFormat="1" applyFont="1" applyFill="1" applyBorder="1" applyAlignment="1">
      <alignment vertical="center" wrapText="1"/>
    </xf>
    <xf numFmtId="0" fontId="20" fillId="0" borderId="11" xfId="0" applyFont="1" applyBorder="1" applyAlignment="1">
      <alignment vertical="top" wrapText="1"/>
    </xf>
    <xf numFmtId="2" fontId="20" fillId="0" borderId="11" xfId="0" applyNumberFormat="1" applyFont="1" applyBorder="1" applyAlignment="1">
      <alignment horizontal="center" vertical="top"/>
    </xf>
    <xf numFmtId="0" fontId="4" fillId="36" borderId="11" xfId="54" applyNumberFormat="1" applyFont="1" applyFill="1" applyBorder="1" applyAlignment="1">
      <alignment horizontal="left" vertical="top" wrapText="1"/>
      <protection/>
    </xf>
    <xf numFmtId="2" fontId="3" fillId="0" borderId="11" xfId="109" applyNumberFormat="1" applyFont="1" applyFill="1" applyBorder="1" applyAlignment="1">
      <alignment horizontal="center" vertical="center" wrapText="1"/>
      <protection/>
    </xf>
    <xf numFmtId="184" fontId="4" fillId="0" borderId="11" xfId="172" applyNumberFormat="1" applyFont="1" applyFill="1" applyBorder="1" applyAlignment="1">
      <alignment horizontal="center" vertical="center" wrapText="1"/>
    </xf>
    <xf numFmtId="0" fontId="20" fillId="0" borderId="32" xfId="0" applyFont="1" applyFill="1" applyBorder="1" applyAlignment="1">
      <alignment/>
    </xf>
    <xf numFmtId="0" fontId="20" fillId="0" borderId="33" xfId="0" applyFont="1" applyFill="1" applyBorder="1" applyAlignment="1">
      <alignment/>
    </xf>
    <xf numFmtId="0" fontId="20" fillId="0" borderId="34" xfId="0" applyFont="1" applyFill="1" applyBorder="1" applyAlignment="1">
      <alignment/>
    </xf>
    <xf numFmtId="0" fontId="7" fillId="0" borderId="10" xfId="54" applyFont="1" applyFill="1" applyBorder="1" applyAlignment="1">
      <alignment horizontal="center" vertical="center"/>
      <protection/>
    </xf>
    <xf numFmtId="0" fontId="3" fillId="36" borderId="11" xfId="172" applyNumberFormat="1" applyFont="1" applyFill="1" applyBorder="1" applyAlignment="1">
      <alignment horizontal="left" vertical="top" wrapText="1"/>
    </xf>
    <xf numFmtId="0" fontId="19" fillId="0" borderId="11" xfId="0" applyFont="1" applyBorder="1" applyAlignment="1">
      <alignment vertical="center"/>
    </xf>
    <xf numFmtId="0" fontId="19" fillId="0" borderId="14" xfId="0" applyFont="1" applyBorder="1" applyAlignment="1">
      <alignment vertical="center"/>
    </xf>
    <xf numFmtId="0" fontId="19" fillId="36" borderId="11" xfId="0" applyFont="1" applyFill="1" applyBorder="1" applyAlignment="1">
      <alignment horizontal="center" vertical="center" wrapText="1"/>
    </xf>
    <xf numFmtId="0" fontId="19" fillId="36" borderId="26" xfId="0" applyFont="1" applyFill="1" applyBorder="1" applyAlignment="1">
      <alignment horizontal="left" vertical="top" wrapText="1"/>
    </xf>
    <xf numFmtId="0" fontId="4" fillId="36" borderId="11" xfId="172" applyNumberFormat="1" applyFont="1" applyFill="1" applyBorder="1" applyAlignment="1">
      <alignment horizontal="center" vertical="center" wrapText="1"/>
    </xf>
    <xf numFmtId="175" fontId="4" fillId="36" borderId="11" xfId="172" applyNumberFormat="1" applyFont="1" applyFill="1" applyBorder="1" applyAlignment="1">
      <alignment vertical="center" wrapText="1"/>
    </xf>
    <xf numFmtId="43" fontId="4" fillId="36" borderId="24" xfId="172" applyNumberFormat="1" applyFont="1" applyFill="1" applyBorder="1" applyAlignment="1">
      <alignment horizontal="center" vertical="center" wrapText="1"/>
    </xf>
    <xf numFmtId="0" fontId="2" fillId="36" borderId="11" xfId="54" applyFont="1" applyFill="1" applyBorder="1" applyAlignment="1">
      <alignment horizontal="center" vertical="center" wrapText="1"/>
      <protection/>
    </xf>
    <xf numFmtId="0" fontId="2" fillId="0" borderId="11" xfId="109" applyFont="1" applyFill="1" applyBorder="1" applyAlignment="1">
      <alignment horizontal="center" vertical="center" wrapText="1"/>
      <protection/>
    </xf>
    <xf numFmtId="0" fontId="4" fillId="36" borderId="11" xfId="172" applyNumberFormat="1" applyFont="1" applyFill="1" applyBorder="1" applyAlignment="1">
      <alignment vertical="center" wrapText="1"/>
    </xf>
    <xf numFmtId="171" fontId="4" fillId="0" borderId="24" xfId="172" applyNumberFormat="1" applyFont="1" applyFill="1" applyBorder="1" applyAlignment="1">
      <alignment horizontal="center" vertical="center" wrapText="1"/>
    </xf>
    <xf numFmtId="0" fontId="2" fillId="0" borderId="11" xfId="0" applyFont="1" applyBorder="1" applyAlignment="1">
      <alignment vertical="top" wrapText="1"/>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2" fillId="0" borderId="14" xfId="54" applyNumberFormat="1" applyFont="1" applyFill="1" applyBorder="1" applyAlignment="1">
      <alignment horizontal="left" vertical="top" wrapText="1"/>
      <protection/>
    </xf>
    <xf numFmtId="0" fontId="2" fillId="36" borderId="11" xfId="0" applyFont="1" applyFill="1" applyBorder="1" applyAlignment="1">
      <alignment horizontal="center" vertical="center"/>
    </xf>
    <xf numFmtId="0" fontId="12" fillId="0" borderId="11" xfId="54" applyFont="1" applyFill="1" applyBorder="1">
      <alignment/>
      <protection/>
    </xf>
    <xf numFmtId="0" fontId="2" fillId="36" borderId="10" xfId="0" applyFont="1" applyFill="1" applyBorder="1" applyAlignment="1">
      <alignment horizontal="center" vertical="center"/>
    </xf>
    <xf numFmtId="0" fontId="2" fillId="0" borderId="35" xfId="54" applyNumberFormat="1" applyFont="1" applyFill="1" applyBorder="1" applyAlignment="1">
      <alignment horizontal="left" vertical="top" wrapText="1"/>
      <protection/>
    </xf>
    <xf numFmtId="3" fontId="2" fillId="36" borderId="11" xfId="0" applyNumberFormat="1" applyFont="1" applyFill="1" applyBorder="1" applyAlignment="1">
      <alignment horizontal="center" vertical="center" wrapText="1"/>
    </xf>
    <xf numFmtId="0" fontId="2" fillId="0" borderId="11" xfId="0" applyFont="1" applyBorder="1" applyAlignment="1">
      <alignment wrapText="1"/>
    </xf>
    <xf numFmtId="0" fontId="2" fillId="0" borderId="0" xfId="0" applyFont="1" applyAlignment="1">
      <alignment wrapText="1"/>
    </xf>
    <xf numFmtId="0" fontId="2" fillId="36" borderId="10" xfId="54" applyNumberFormat="1" applyFont="1" applyFill="1" applyBorder="1" applyAlignment="1">
      <alignment horizontal="center" vertical="center" wrapText="1"/>
      <protection/>
    </xf>
    <xf numFmtId="0" fontId="3" fillId="0" borderId="11" xfId="42" applyFont="1" applyBorder="1" applyAlignment="1" applyProtection="1">
      <alignment wrapText="1"/>
      <protection/>
    </xf>
    <xf numFmtId="0" fontId="2" fillId="36" borderId="11" xfId="54" applyNumberFormat="1" applyFont="1" applyFill="1" applyBorder="1" applyAlignment="1">
      <alignment horizontal="center" vertical="center" wrapText="1"/>
      <protection/>
    </xf>
    <xf numFmtId="0" fontId="0" fillId="0" borderId="29" xfId="0" applyFill="1" applyBorder="1" applyAlignment="1">
      <alignment/>
    </xf>
    <xf numFmtId="0" fontId="0" fillId="0" borderId="30" xfId="0" applyFill="1" applyBorder="1" applyAlignment="1">
      <alignment/>
    </xf>
    <xf numFmtId="2" fontId="3" fillId="33" borderId="31" xfId="54" applyNumberFormat="1" applyFont="1" applyFill="1" applyBorder="1" applyAlignment="1">
      <alignment horizontal="center" vertical="top" wrapText="1"/>
      <protection/>
    </xf>
    <xf numFmtId="0" fontId="3" fillId="37" borderId="36" xfId="54" applyFont="1" applyFill="1" applyBorder="1" applyAlignment="1">
      <alignment vertical="center" wrapText="1"/>
      <protection/>
    </xf>
    <xf numFmtId="0" fontId="3" fillId="37" borderId="36" xfId="54" applyFont="1" applyFill="1" applyBorder="1" applyAlignment="1">
      <alignment horizontal="center" vertical="center" wrapText="1"/>
      <protection/>
    </xf>
    <xf numFmtId="0" fontId="3" fillId="38" borderId="36" xfId="54" applyFont="1" applyFill="1" applyBorder="1" applyAlignment="1">
      <alignment vertical="center" wrapText="1"/>
      <protection/>
    </xf>
    <xf numFmtId="16" fontId="3" fillId="36" borderId="36" xfId="54" applyNumberFormat="1" applyFont="1" applyFill="1" applyBorder="1" applyAlignment="1">
      <alignment horizontal="center" vertical="center" textRotation="90" wrapText="1"/>
      <protection/>
    </xf>
    <xf numFmtId="187" fontId="3" fillId="36" borderId="36" xfId="54" applyNumberFormat="1" applyFont="1" applyFill="1" applyBorder="1" applyAlignment="1">
      <alignment horizontal="center" vertical="center" wrapText="1"/>
      <protection/>
    </xf>
    <xf numFmtId="187" fontId="4" fillId="37" borderId="36" xfId="171" applyNumberFormat="1" applyFont="1" applyFill="1" applyBorder="1" applyAlignment="1" applyProtection="1">
      <alignment horizontal="center" vertical="center" wrapText="1"/>
      <protection/>
    </xf>
    <xf numFmtId="0" fontId="4" fillId="36" borderId="37" xfId="171" applyNumberFormat="1" applyFont="1" applyFill="1" applyBorder="1" applyAlignment="1" applyProtection="1">
      <alignment horizontal="center" vertical="center" wrapText="1"/>
      <protection/>
    </xf>
    <xf numFmtId="16" fontId="3" fillId="36" borderId="38" xfId="54" applyNumberFormat="1" applyFont="1" applyFill="1" applyBorder="1" applyAlignment="1">
      <alignment horizontal="center" vertical="center" textRotation="90" wrapText="1"/>
      <protection/>
    </xf>
    <xf numFmtId="0" fontId="4" fillId="36" borderId="39" xfId="171" applyNumberFormat="1" applyFont="1" applyFill="1" applyBorder="1" applyAlignment="1" applyProtection="1">
      <alignment horizontal="center" vertical="center" wrapText="1"/>
      <protection/>
    </xf>
    <xf numFmtId="0" fontId="4" fillId="37" borderId="36" xfId="171" applyNumberFormat="1" applyFont="1" applyFill="1" applyBorder="1" applyAlignment="1" applyProtection="1">
      <alignment vertical="top" wrapText="1"/>
      <protection/>
    </xf>
    <xf numFmtId="0" fontId="22" fillId="36" borderId="11" xfId="0" applyFont="1" applyFill="1" applyBorder="1" applyAlignment="1">
      <alignment vertical="center"/>
    </xf>
    <xf numFmtId="0" fontId="4" fillId="37" borderId="40" xfId="54" applyFont="1" applyFill="1" applyBorder="1" applyAlignment="1">
      <alignment horizontal="center" vertical="center" textRotation="90" wrapText="1"/>
      <protection/>
    </xf>
    <xf numFmtId="187" fontId="4" fillId="37" borderId="37" xfId="171" applyNumberFormat="1" applyFont="1" applyFill="1" applyBorder="1" applyAlignment="1" applyProtection="1">
      <alignment horizontal="center" vertical="center" wrapText="1"/>
      <protection/>
    </xf>
    <xf numFmtId="0" fontId="3" fillId="36" borderId="36" xfId="171" applyNumberFormat="1" applyFont="1" applyFill="1" applyBorder="1" applyAlignment="1" applyProtection="1">
      <alignment horizontal="left" vertical="top" wrapText="1"/>
      <protection/>
    </xf>
    <xf numFmtId="0" fontId="20" fillId="36" borderId="11" xfId="0" applyFont="1" applyFill="1" applyBorder="1" applyAlignment="1">
      <alignment vertical="center" wrapText="1"/>
    </xf>
    <xf numFmtId="0" fontId="20" fillId="36" borderId="11" xfId="0" applyNumberFormat="1" applyFont="1" applyFill="1" applyBorder="1" applyAlignment="1">
      <alignment/>
    </xf>
    <xf numFmtId="0" fontId="3" fillId="36" borderId="36" xfId="54" applyNumberFormat="1" applyFont="1" applyFill="1" applyBorder="1" applyAlignment="1">
      <alignment horizontal="left" vertical="top" wrapText="1"/>
      <protection/>
    </xf>
    <xf numFmtId="0" fontId="3" fillId="36" borderId="40" xfId="54" applyNumberFormat="1" applyFont="1" applyFill="1" applyBorder="1" applyAlignment="1">
      <alignment horizontal="left" vertical="top" wrapText="1"/>
      <protection/>
    </xf>
    <xf numFmtId="0" fontId="20" fillId="37" borderId="36" xfId="0" applyFont="1" applyFill="1" applyBorder="1" applyAlignment="1">
      <alignment/>
    </xf>
    <xf numFmtId="0" fontId="3" fillId="0" borderId="41" xfId="0" applyFont="1" applyBorder="1" applyAlignment="1">
      <alignment vertical="top" wrapText="1"/>
    </xf>
    <xf numFmtId="0" fontId="7" fillId="0" borderId="11" xfId="54" applyFont="1" applyFill="1" applyBorder="1">
      <alignment/>
      <protection/>
    </xf>
    <xf numFmtId="0" fontId="3" fillId="0" borderId="20" xfId="0" applyFont="1" applyBorder="1" applyAlignment="1">
      <alignment vertical="top" wrapText="1"/>
    </xf>
    <xf numFmtId="0" fontId="3" fillId="0" borderId="0" xfId="0" applyFont="1" applyAlignment="1">
      <alignment vertical="center"/>
    </xf>
    <xf numFmtId="0" fontId="3" fillId="0" borderId="14" xfId="54" applyNumberFormat="1" applyFont="1" applyFill="1" applyBorder="1" applyAlignment="1">
      <alignment horizontal="left" vertical="top" wrapText="1"/>
      <protection/>
    </xf>
    <xf numFmtId="0" fontId="3" fillId="0" borderId="11" xfId="0" applyFont="1" applyFill="1" applyBorder="1" applyAlignment="1">
      <alignment vertical="center"/>
    </xf>
    <xf numFmtId="0" fontId="22" fillId="0" borderId="14" xfId="0" applyNumberFormat="1" applyFont="1" applyFill="1" applyBorder="1" applyAlignment="1">
      <alignment horizontal="left" vertical="top"/>
    </xf>
    <xf numFmtId="0" fontId="20" fillId="0" borderId="11" xfId="0" applyFont="1" applyFill="1" applyBorder="1" applyAlignment="1">
      <alignment/>
    </xf>
    <xf numFmtId="0" fontId="3" fillId="36" borderId="11" xfId="171" applyNumberFormat="1" applyFont="1" applyFill="1" applyBorder="1" applyAlignment="1">
      <alignment horizontal="left" vertical="top" wrapText="1"/>
    </xf>
    <xf numFmtId="0" fontId="3" fillId="36" borderId="10" xfId="54" applyFont="1" applyFill="1" applyBorder="1" applyAlignment="1">
      <alignment horizontal="center" vertical="center" wrapText="1"/>
      <protection/>
    </xf>
    <xf numFmtId="0" fontId="4" fillId="36" borderId="11" xfId="171" applyNumberFormat="1" applyFont="1" applyFill="1" applyBorder="1" applyAlignment="1">
      <alignment vertical="top" wrapText="1"/>
    </xf>
    <xf numFmtId="0" fontId="20" fillId="36" borderId="20" xfId="0" applyFont="1" applyFill="1" applyBorder="1" applyAlignment="1">
      <alignment/>
    </xf>
    <xf numFmtId="0" fontId="20" fillId="36" borderId="0" xfId="0" applyFont="1" applyFill="1" applyBorder="1" applyAlignment="1">
      <alignment/>
    </xf>
    <xf numFmtId="2" fontId="4" fillId="0" borderId="24" xfId="172" applyNumberFormat="1" applyFont="1" applyFill="1" applyBorder="1" applyAlignment="1">
      <alignment horizontal="center" vertical="center" wrapText="1"/>
    </xf>
    <xf numFmtId="0" fontId="19" fillId="0" borderId="0" xfId="0" applyFont="1" applyAlignment="1">
      <alignment horizontal="left" vertical="top" wrapText="1"/>
    </xf>
    <xf numFmtId="49" fontId="3" fillId="0" borderId="11" xfId="54" applyNumberFormat="1" applyFont="1" applyFill="1" applyBorder="1" applyAlignment="1">
      <alignment horizontal="center" vertical="center" wrapText="1"/>
      <protection/>
    </xf>
    <xf numFmtId="0" fontId="19" fillId="0" borderId="11" xfId="0" applyFont="1" applyBorder="1" applyAlignment="1">
      <alignment horizontal="left" vertical="top" wrapText="1"/>
    </xf>
    <xf numFmtId="49" fontId="3" fillId="0" borderId="14" xfId="54" applyNumberFormat="1" applyFont="1" applyFill="1" applyBorder="1" applyAlignment="1">
      <alignment horizontal="center" vertical="center" wrapText="1"/>
      <protection/>
    </xf>
    <xf numFmtId="49" fontId="19" fillId="0" borderId="14"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0" fontId="29" fillId="0" borderId="11" xfId="0" applyFont="1" applyBorder="1" applyAlignment="1">
      <alignment horizontal="left" vertical="top" wrapText="1"/>
    </xf>
    <xf numFmtId="49" fontId="20" fillId="0" borderId="18"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xf>
    <xf numFmtId="0" fontId="20" fillId="0" borderId="28" xfId="0" applyFont="1" applyFill="1" applyBorder="1" applyAlignment="1">
      <alignment/>
    </xf>
    <xf numFmtId="0" fontId="20" fillId="0" borderId="29" xfId="0" applyFont="1" applyFill="1" applyBorder="1" applyAlignment="1">
      <alignment/>
    </xf>
    <xf numFmtId="0" fontId="20" fillId="0" borderId="30" xfId="0" applyFont="1" applyFill="1" applyBorder="1" applyAlignment="1">
      <alignment/>
    </xf>
    <xf numFmtId="0" fontId="4" fillId="39" borderId="11" xfId="172" applyNumberFormat="1" applyFont="1" applyFill="1" applyBorder="1" applyAlignment="1">
      <alignment vertical="top" wrapText="1"/>
    </xf>
    <xf numFmtId="0" fontId="4" fillId="39" borderId="14" xfId="54" applyFont="1" applyFill="1" applyBorder="1" applyAlignment="1">
      <alignment horizontal="center" vertical="center" textRotation="90" wrapText="1"/>
      <protection/>
    </xf>
    <xf numFmtId="175" fontId="4" fillId="39" borderId="11" xfId="172" applyNumberFormat="1" applyFont="1" applyFill="1" applyBorder="1" applyAlignment="1">
      <alignment horizontal="center" vertical="center" wrapText="1"/>
    </xf>
    <xf numFmtId="175" fontId="4" fillId="39" borderId="24" xfId="172" applyNumberFormat="1" applyFont="1" applyFill="1" applyBorder="1" applyAlignment="1">
      <alignment horizontal="center" vertical="center" wrapText="1"/>
    </xf>
    <xf numFmtId="0" fontId="2" fillId="39" borderId="11" xfId="0" applyFont="1" applyFill="1" applyBorder="1" applyAlignment="1">
      <alignment wrapText="1"/>
    </xf>
    <xf numFmtId="0" fontId="3" fillId="39" borderId="11" xfId="54" applyFont="1" applyFill="1" applyBorder="1" applyAlignment="1">
      <alignment horizontal="center" vertical="center" wrapText="1"/>
      <protection/>
    </xf>
    <xf numFmtId="0" fontId="2" fillId="39" borderId="11" xfId="54" applyFont="1" applyFill="1" applyBorder="1" applyAlignment="1">
      <alignment horizontal="center" vertical="center" wrapText="1"/>
      <protection/>
    </xf>
    <xf numFmtId="0" fontId="12" fillId="39" borderId="11" xfId="54" applyFont="1" applyFill="1" applyBorder="1" applyAlignment="1">
      <alignment horizontal="center" vertical="center"/>
      <protection/>
    </xf>
    <xf numFmtId="16" fontId="3" fillId="39" borderId="14" xfId="54" applyNumberFormat="1" applyFont="1" applyFill="1" applyBorder="1" applyAlignment="1">
      <alignment horizontal="center" vertical="center" textRotation="90" wrapText="1"/>
      <protection/>
    </xf>
    <xf numFmtId="175" fontId="2" fillId="39" borderId="11" xfId="54" applyNumberFormat="1" applyFont="1" applyFill="1" applyBorder="1" applyAlignment="1">
      <alignment horizontal="center" vertical="center" wrapText="1"/>
      <protection/>
    </xf>
    <xf numFmtId="0" fontId="4" fillId="39" borderId="24" xfId="172" applyNumberFormat="1" applyFont="1" applyFill="1" applyBorder="1" applyAlignment="1">
      <alignment horizontal="center" vertical="center" wrapText="1"/>
    </xf>
    <xf numFmtId="0" fontId="2" fillId="39" borderId="11" xfId="54" applyNumberFormat="1" applyFont="1" applyFill="1" applyBorder="1" applyAlignment="1">
      <alignment horizontal="left" vertical="top" wrapText="1"/>
      <protection/>
    </xf>
    <xf numFmtId="0" fontId="3" fillId="39" borderId="14" xfId="54" applyFont="1" applyFill="1" applyBorder="1" applyAlignment="1">
      <alignment horizontal="center" vertical="center" textRotation="90" wrapText="1"/>
      <protection/>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xf>
    <xf numFmtId="0" fontId="3" fillId="39" borderId="31" xfId="54" applyFont="1" applyFill="1" applyBorder="1" applyAlignment="1">
      <alignment horizontal="center" vertical="top" wrapText="1"/>
      <protection/>
    </xf>
    <xf numFmtId="0" fontId="4" fillId="3" borderId="11" xfId="172" applyNumberFormat="1" applyFont="1" applyFill="1" applyBorder="1" applyAlignment="1">
      <alignment vertical="top" wrapText="1"/>
    </xf>
    <xf numFmtId="0" fontId="4" fillId="3" borderId="14" xfId="54" applyFont="1" applyFill="1" applyBorder="1" applyAlignment="1">
      <alignment horizontal="center" vertical="center" textRotation="90" wrapText="1"/>
      <protection/>
    </xf>
    <xf numFmtId="175" fontId="4" fillId="3" borderId="11" xfId="172" applyNumberFormat="1" applyFont="1" applyFill="1" applyBorder="1" applyAlignment="1">
      <alignment horizontal="center" vertical="center" wrapText="1"/>
    </xf>
    <xf numFmtId="0" fontId="4" fillId="3" borderId="24" xfId="172" applyNumberFormat="1" applyFont="1" applyFill="1" applyBorder="1" applyAlignment="1">
      <alignment horizontal="center" vertical="center" wrapText="1"/>
    </xf>
    <xf numFmtId="0" fontId="2" fillId="3" borderId="11" xfId="54" applyNumberFormat="1" applyFont="1" applyFill="1" applyBorder="1" applyAlignment="1">
      <alignment horizontal="left" vertical="top" wrapText="1"/>
      <protection/>
    </xf>
    <xf numFmtId="0" fontId="3" fillId="3" borderId="11" xfId="54" applyFont="1" applyFill="1" applyBorder="1" applyAlignment="1">
      <alignment horizontal="center" vertical="center" wrapText="1"/>
      <protection/>
    </xf>
    <xf numFmtId="0" fontId="2" fillId="3" borderId="11" xfId="54" applyFont="1" applyFill="1" applyBorder="1" applyAlignment="1">
      <alignment horizontal="center" vertical="center" wrapText="1"/>
      <protection/>
    </xf>
    <xf numFmtId="0" fontId="12" fillId="3" borderId="11" xfId="54" applyFont="1" applyFill="1" applyBorder="1" applyAlignment="1">
      <alignment horizontal="center" vertical="center"/>
      <protection/>
    </xf>
    <xf numFmtId="16" fontId="3" fillId="3" borderId="14" xfId="54" applyNumberFormat="1" applyFont="1" applyFill="1" applyBorder="1" applyAlignment="1">
      <alignment horizontal="center" vertical="center" textRotation="90" wrapText="1"/>
      <protection/>
    </xf>
    <xf numFmtId="175" fontId="2" fillId="3" borderId="11" xfId="54" applyNumberFormat="1" applyFont="1" applyFill="1" applyBorder="1" applyAlignment="1">
      <alignment horizontal="center" vertical="center" wrapText="1"/>
      <protection/>
    </xf>
    <xf numFmtId="0" fontId="12" fillId="3" borderId="11" xfId="54" applyFont="1" applyFill="1" applyBorder="1" applyAlignment="1">
      <alignment horizontal="center" vertical="center" wrapText="1"/>
      <protection/>
    </xf>
    <xf numFmtId="0" fontId="3" fillId="3" borderId="14" xfId="54" applyFont="1" applyFill="1" applyBorder="1" applyAlignment="1">
      <alignment horizontal="center" vertical="center" textRotation="90" wrapText="1"/>
      <protection/>
    </xf>
    <xf numFmtId="0" fontId="3" fillId="3" borderId="11" xfId="54" applyFont="1" applyFill="1" applyBorder="1" applyAlignment="1">
      <alignment vertical="center" wrapText="1"/>
      <protection/>
    </xf>
    <xf numFmtId="0" fontId="2" fillId="3" borderId="11" xfId="54" applyFont="1" applyFill="1" applyBorder="1" applyAlignment="1">
      <alignment vertical="center" wrapText="1"/>
      <protection/>
    </xf>
    <xf numFmtId="0" fontId="12" fillId="3" borderId="11" xfId="54" applyFont="1" applyFill="1" applyBorder="1">
      <alignment/>
      <protection/>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0" fontId="3" fillId="3" borderId="31" xfId="54" applyFont="1" applyFill="1" applyBorder="1" applyAlignment="1">
      <alignment horizontal="center" vertical="top" wrapText="1"/>
      <protection/>
    </xf>
    <xf numFmtId="0" fontId="19" fillId="0" borderId="11" xfId="0" applyFont="1" applyBorder="1" applyAlignment="1">
      <alignment wrapText="1"/>
    </xf>
    <xf numFmtId="0" fontId="3" fillId="0" borderId="14" xfId="54" applyFont="1" applyFill="1" applyBorder="1" applyAlignment="1">
      <alignment horizontal="center" vertical="center" wrapText="1"/>
      <protection/>
    </xf>
    <xf numFmtId="0" fontId="7" fillId="0" borderId="11" xfId="54" applyFont="1" applyFill="1" applyBorder="1" applyAlignment="1">
      <alignment vertical="center"/>
      <protection/>
    </xf>
    <xf numFmtId="0" fontId="19" fillId="0" borderId="11" xfId="0" applyFont="1" applyFill="1" applyBorder="1" applyAlignment="1">
      <alignment textRotation="90" wrapText="1"/>
    </xf>
    <xf numFmtId="0" fontId="20" fillId="0" borderId="11" xfId="0" applyFont="1" applyFill="1" applyBorder="1" applyAlignment="1">
      <alignment/>
    </xf>
    <xf numFmtId="0" fontId="30" fillId="0" borderId="11" xfId="0" applyFont="1" applyFill="1" applyBorder="1" applyAlignment="1">
      <alignment/>
    </xf>
    <xf numFmtId="0" fontId="12" fillId="0" borderId="12" xfId="54" applyFont="1" applyFill="1" applyBorder="1" applyAlignment="1">
      <alignment horizontal="center" vertical="top"/>
      <protection/>
    </xf>
    <xf numFmtId="0" fontId="12" fillId="0" borderId="42" xfId="54" applyFont="1" applyFill="1" applyBorder="1" applyAlignment="1">
      <alignment horizontal="center" vertical="top"/>
      <protection/>
    </xf>
    <xf numFmtId="0" fontId="2" fillId="0" borderId="43" xfId="54" applyFont="1" applyFill="1" applyBorder="1" applyAlignment="1">
      <alignment horizontal="left" vertical="top" wrapText="1"/>
      <protection/>
    </xf>
    <xf numFmtId="0" fontId="2" fillId="0" borderId="44" xfId="54" applyFont="1" applyFill="1" applyBorder="1" applyAlignment="1">
      <alignment horizontal="left" vertical="top" wrapText="1"/>
      <protection/>
    </xf>
    <xf numFmtId="0" fontId="2" fillId="0" borderId="45" xfId="54" applyFont="1" applyFill="1" applyBorder="1" applyAlignment="1">
      <alignment horizontal="left" vertical="top" wrapText="1"/>
      <protection/>
    </xf>
    <xf numFmtId="0" fontId="4" fillId="40" borderId="11" xfId="172" applyNumberFormat="1" applyFont="1" applyFill="1" applyBorder="1" applyAlignment="1">
      <alignment vertical="top" wrapText="1"/>
    </xf>
    <xf numFmtId="173" fontId="4" fillId="40" borderId="11" xfId="172" applyNumberFormat="1" applyFont="1" applyFill="1" applyBorder="1" applyAlignment="1">
      <alignment vertical="top" wrapText="1"/>
    </xf>
    <xf numFmtId="0" fontId="4" fillId="40" borderId="11" xfId="54" applyFont="1" applyFill="1" applyBorder="1" applyAlignment="1">
      <alignment horizontal="center" vertical="center" textRotation="90" wrapText="1"/>
      <protection/>
    </xf>
    <xf numFmtId="175" fontId="4" fillId="40" borderId="11" xfId="172" applyNumberFormat="1" applyFont="1" applyFill="1" applyBorder="1" applyAlignment="1">
      <alignment horizontal="center" vertical="center" wrapText="1"/>
    </xf>
    <xf numFmtId="0" fontId="2" fillId="40" borderId="11" xfId="0" applyFont="1" applyFill="1" applyBorder="1" applyAlignment="1">
      <alignment vertical="top" wrapText="1"/>
    </xf>
    <xf numFmtId="0" fontId="3" fillId="40" borderId="11" xfId="54" applyFont="1" applyFill="1" applyBorder="1" applyAlignment="1">
      <alignment horizontal="center" vertical="center" wrapText="1"/>
      <protection/>
    </xf>
    <xf numFmtId="0" fontId="2" fillId="40" borderId="11" xfId="54" applyFont="1" applyFill="1" applyBorder="1" applyAlignment="1">
      <alignment horizontal="center" vertical="center" wrapText="1"/>
      <protection/>
    </xf>
    <xf numFmtId="1" fontId="7" fillId="40" borderId="11" xfId="54" applyNumberFormat="1" applyFont="1" applyFill="1" applyBorder="1">
      <alignment/>
      <protection/>
    </xf>
    <xf numFmtId="16" fontId="3" fillId="40" borderId="11" xfId="54" applyNumberFormat="1" applyFont="1" applyFill="1" applyBorder="1" applyAlignment="1">
      <alignment horizontal="center" vertical="center" textRotation="90" wrapText="1"/>
      <protection/>
    </xf>
    <xf numFmtId="175" fontId="3" fillId="40" borderId="11" xfId="54" applyNumberFormat="1" applyFont="1" applyFill="1" applyBorder="1" applyAlignment="1">
      <alignment horizontal="center" vertical="center" wrapText="1"/>
      <protection/>
    </xf>
    <xf numFmtId="0" fontId="4" fillId="40" borderId="11" xfId="172" applyNumberFormat="1" applyFont="1" applyFill="1" applyBorder="1" applyAlignment="1">
      <alignment horizontal="center" vertical="center" wrapText="1"/>
    </xf>
    <xf numFmtId="0" fontId="2" fillId="40" borderId="11" xfId="54" applyNumberFormat="1" applyFont="1" applyFill="1" applyBorder="1" applyAlignment="1">
      <alignment horizontal="left" vertical="top" wrapText="1"/>
      <protection/>
    </xf>
    <xf numFmtId="0" fontId="2" fillId="40" borderId="11" xfId="0" applyFont="1" applyFill="1" applyBorder="1" applyAlignment="1">
      <alignment horizontal="center" vertical="center"/>
    </xf>
    <xf numFmtId="0" fontId="3" fillId="40" borderId="11" xfId="54" applyFont="1" applyFill="1" applyBorder="1" applyAlignment="1">
      <alignment vertical="center" wrapText="1"/>
      <protection/>
    </xf>
    <xf numFmtId="0" fontId="2" fillId="40" borderId="11" xfId="54" applyFont="1" applyFill="1" applyBorder="1" applyAlignment="1">
      <alignment vertical="center" wrapText="1"/>
      <protection/>
    </xf>
    <xf numFmtId="16" fontId="32" fillId="40" borderId="11" xfId="54" applyNumberFormat="1" applyFont="1" applyFill="1" applyBorder="1" applyAlignment="1">
      <alignment horizontal="center" vertical="center" textRotation="90" wrapText="1"/>
      <protection/>
    </xf>
    <xf numFmtId="175" fontId="32" fillId="40" borderId="11" xfId="54" applyNumberFormat="1" applyFont="1" applyFill="1" applyBorder="1" applyAlignment="1">
      <alignment horizontal="center" vertical="center" wrapText="1"/>
      <protection/>
    </xf>
    <xf numFmtId="175" fontId="31" fillId="40" borderId="11" xfId="172" applyNumberFormat="1" applyFont="1" applyFill="1" applyBorder="1" applyAlignment="1">
      <alignment horizontal="center" vertical="center" wrapText="1"/>
    </xf>
    <xf numFmtId="0" fontId="31" fillId="40" borderId="11" xfId="172" applyNumberFormat="1" applyFont="1" applyFill="1" applyBorder="1" applyAlignment="1">
      <alignment horizontal="center" vertical="center" wrapText="1"/>
    </xf>
    <xf numFmtId="0" fontId="2" fillId="40" borderId="11" xfId="0" applyFont="1" applyFill="1" applyBorder="1" applyAlignment="1">
      <alignment vertical="center"/>
    </xf>
    <xf numFmtId="0" fontId="32" fillId="40" borderId="11" xfId="54" applyFont="1" applyFill="1" applyBorder="1" applyAlignment="1">
      <alignment horizontal="center" vertical="center" textRotation="90" wrapText="1"/>
      <protection/>
    </xf>
    <xf numFmtId="3" fontId="2" fillId="40" borderId="11" xfId="0" applyNumberFormat="1" applyFont="1" applyFill="1" applyBorder="1" applyAlignment="1">
      <alignment horizontal="right" vertical="center" wrapText="1"/>
    </xf>
    <xf numFmtId="0" fontId="2" fillId="40" borderId="11" xfId="0" applyFont="1" applyFill="1" applyBorder="1" applyAlignment="1">
      <alignment horizontal="right" vertical="center" wrapText="1"/>
    </xf>
    <xf numFmtId="0" fontId="30" fillId="40" borderId="11" xfId="0" applyFont="1" applyFill="1" applyBorder="1" applyAlignment="1">
      <alignment/>
    </xf>
    <xf numFmtId="0" fontId="2" fillId="40" borderId="11" xfId="0" applyFont="1" applyFill="1" applyBorder="1" applyAlignment="1">
      <alignment horizontal="center" vertical="center" wrapText="1"/>
    </xf>
    <xf numFmtId="0" fontId="2" fillId="40" borderId="11" xfId="0" applyFont="1" applyFill="1" applyBorder="1" applyAlignment="1">
      <alignment horizontal="center" vertical="top" wrapText="1"/>
    </xf>
    <xf numFmtId="0" fontId="2" fillId="40" borderId="11" xfId="0" applyFont="1" applyFill="1" applyBorder="1" applyAlignment="1">
      <alignment horizontal="justify" vertical="top" wrapText="1"/>
    </xf>
    <xf numFmtId="0" fontId="3" fillId="41" borderId="0" xfId="0" applyFont="1" applyFill="1" applyAlignment="1">
      <alignment vertical="top" wrapText="1"/>
    </xf>
    <xf numFmtId="0" fontId="30" fillId="41" borderId="11" xfId="0" applyFont="1" applyFill="1" applyBorder="1" applyAlignment="1">
      <alignment/>
    </xf>
    <xf numFmtId="0" fontId="3" fillId="41" borderId="11" xfId="0" applyFont="1" applyFill="1" applyBorder="1" applyAlignment="1">
      <alignment vertical="top" wrapText="1"/>
    </xf>
    <xf numFmtId="0" fontId="2" fillId="41" borderId="11" xfId="0" applyFont="1" applyFill="1" applyBorder="1" applyAlignment="1">
      <alignment horizontal="center" vertical="center" wrapText="1"/>
    </xf>
    <xf numFmtId="0" fontId="71" fillId="41" borderId="11" xfId="0" applyFont="1" applyFill="1" applyBorder="1" applyAlignment="1">
      <alignment vertical="top" wrapText="1"/>
    </xf>
    <xf numFmtId="0" fontId="0" fillId="41" borderId="11" xfId="0" applyFill="1" applyBorder="1" applyAlignment="1">
      <alignment/>
    </xf>
    <xf numFmtId="1" fontId="7" fillId="40" borderId="0" xfId="54" applyNumberFormat="1" applyFont="1" applyFill="1" applyBorder="1">
      <alignment/>
      <protection/>
    </xf>
    <xf numFmtId="1" fontId="3" fillId="40" borderId="11" xfId="54" applyNumberFormat="1" applyFont="1" applyFill="1" applyBorder="1" applyAlignment="1">
      <alignment horizontal="center" vertical="top" wrapText="1"/>
      <protection/>
    </xf>
    <xf numFmtId="0" fontId="3" fillId="0" borderId="11" xfId="172" applyNumberFormat="1" applyFont="1" applyFill="1" applyBorder="1" applyAlignment="1">
      <alignment horizontal="center" vertical="top" wrapText="1"/>
    </xf>
    <xf numFmtId="175" fontId="3" fillId="0" borderId="11" xfId="172" applyNumberFormat="1" applyFont="1" applyFill="1" applyBorder="1" applyAlignment="1">
      <alignment vertical="center" wrapText="1"/>
    </xf>
    <xf numFmtId="43" fontId="4" fillId="0" borderId="24" xfId="172" applyNumberFormat="1" applyFont="1" applyFill="1" applyBorder="1" applyAlignment="1">
      <alignment horizontal="center" vertical="center" wrapText="1"/>
    </xf>
    <xf numFmtId="0" fontId="2" fillId="0" borderId="11" xfId="54" applyFont="1" applyFill="1" applyBorder="1" applyAlignment="1">
      <alignment vertical="center" wrapText="1"/>
      <protection/>
    </xf>
    <xf numFmtId="2" fontId="12" fillId="39" borderId="11" xfId="54" applyNumberFormat="1" applyFont="1" applyFill="1" applyBorder="1" applyAlignment="1">
      <alignment horizontal="center" vertical="center"/>
      <protection/>
    </xf>
    <xf numFmtId="0" fontId="12" fillId="0" borderId="10" xfId="54" applyFont="1" applyFill="1" applyBorder="1" applyAlignment="1">
      <alignment horizontal="center" vertical="top"/>
      <protection/>
    </xf>
    <xf numFmtId="0" fontId="12" fillId="39" borderId="11" xfId="54" applyFont="1" applyFill="1" applyBorder="1">
      <alignment/>
      <protection/>
    </xf>
    <xf numFmtId="0" fontId="71" fillId="0" borderId="11" xfId="0" applyFont="1" applyFill="1" applyBorder="1" applyAlignment="1">
      <alignment horizontal="center" vertical="center"/>
    </xf>
    <xf numFmtId="0" fontId="26" fillId="0" borderId="46" xfId="109" applyFont="1" applyFill="1" applyBorder="1" applyAlignment="1">
      <alignment vertical="center" wrapText="1"/>
      <protection/>
    </xf>
    <xf numFmtId="0" fontId="26" fillId="0" borderId="47" xfId="109" applyFont="1" applyFill="1" applyBorder="1" applyAlignment="1">
      <alignment vertical="center" wrapText="1"/>
      <protection/>
    </xf>
    <xf numFmtId="0" fontId="26" fillId="0" borderId="31" xfId="109" applyFont="1" applyFill="1" applyBorder="1" applyAlignment="1">
      <alignment vertical="center" wrapText="1"/>
      <protection/>
    </xf>
    <xf numFmtId="2" fontId="3" fillId="0" borderId="31" xfId="54" applyNumberFormat="1" applyFont="1" applyFill="1" applyBorder="1" applyAlignment="1">
      <alignment horizontal="center" vertical="top" wrapText="1"/>
      <protection/>
    </xf>
    <xf numFmtId="0" fontId="4" fillId="0" borderId="11" xfId="54" applyNumberFormat="1" applyFont="1" applyFill="1" applyBorder="1" applyAlignment="1">
      <alignment horizontal="left" vertical="top" wrapText="1"/>
      <protection/>
    </xf>
    <xf numFmtId="0" fontId="22" fillId="0" borderId="11" xfId="54" applyFont="1" applyFill="1" applyBorder="1">
      <alignment/>
      <protection/>
    </xf>
    <xf numFmtId="0" fontId="4" fillId="39" borderId="11" xfId="172" applyNumberFormat="1" applyFont="1" applyFill="1" applyBorder="1" applyAlignment="1">
      <alignment horizontal="center" vertical="center" wrapText="1"/>
    </xf>
    <xf numFmtId="0" fontId="24" fillId="0" borderId="0" xfId="0" applyFont="1" applyAlignment="1">
      <alignment horizontal="left" vertical="top" wrapText="1"/>
    </xf>
    <xf numFmtId="49" fontId="3" fillId="39" borderId="11" xfId="54" applyNumberFormat="1" applyFont="1" applyFill="1" applyBorder="1" applyAlignment="1">
      <alignment horizontal="center" vertical="center" wrapText="1"/>
      <protection/>
    </xf>
    <xf numFmtId="175" fontId="3" fillId="39" borderId="11" xfId="54" applyNumberFormat="1" applyFont="1" applyFill="1" applyBorder="1" applyAlignment="1">
      <alignment horizontal="center" vertical="center" wrapText="1"/>
      <protection/>
    </xf>
    <xf numFmtId="175" fontId="4" fillId="0" borderId="24" xfId="172" applyNumberFormat="1" applyFont="1" applyFill="1" applyBorder="1" applyAlignment="1">
      <alignment horizontal="center" vertical="center" wrapText="1"/>
    </xf>
    <xf numFmtId="0" fontId="24" fillId="0" borderId="11" xfId="0" applyFont="1" applyBorder="1" applyAlignment="1">
      <alignment horizontal="left" vertical="top" wrapText="1"/>
    </xf>
    <xf numFmtId="0" fontId="30" fillId="0" borderId="28" xfId="0" applyFont="1" applyFill="1" applyBorder="1" applyAlignment="1">
      <alignment/>
    </xf>
    <xf numFmtId="0" fontId="30" fillId="0" borderId="29" xfId="0" applyFont="1" applyFill="1" applyBorder="1" applyAlignment="1">
      <alignment/>
    </xf>
    <xf numFmtId="0" fontId="30" fillId="0" borderId="30" xfId="0" applyFont="1" applyFill="1" applyBorder="1" applyAlignment="1">
      <alignment/>
    </xf>
    <xf numFmtId="183" fontId="12" fillId="0" borderId="11" xfId="54" applyNumberFormat="1" applyFont="1" applyFill="1" applyBorder="1" applyAlignment="1">
      <alignment horizontal="center" vertical="top"/>
      <protection/>
    </xf>
    <xf numFmtId="0" fontId="12" fillId="0" borderId="11" xfId="54" applyFont="1" applyFill="1" applyBorder="1" applyAlignment="1">
      <alignment horizontal="center" vertical="top"/>
      <protection/>
    </xf>
    <xf numFmtId="175" fontId="4" fillId="0" borderId="11" xfId="172" applyNumberFormat="1" applyFont="1" applyFill="1" applyBorder="1" applyAlignment="1">
      <alignment horizontal="center" vertical="top" wrapText="1"/>
    </xf>
    <xf numFmtId="0" fontId="4" fillId="0" borderId="11" xfId="172" applyNumberFormat="1" applyFont="1" applyFill="1" applyBorder="1" applyAlignment="1">
      <alignment horizontal="center" vertical="top" wrapText="1"/>
    </xf>
    <xf numFmtId="0" fontId="24" fillId="0" borderId="11" xfId="0" applyFont="1" applyFill="1" applyBorder="1" applyAlignment="1">
      <alignment horizontal="center" vertical="top" textRotation="90"/>
    </xf>
    <xf numFmtId="175" fontId="2" fillId="0" borderId="10" xfId="54" applyNumberFormat="1" applyFont="1" applyFill="1" applyBorder="1" applyAlignment="1">
      <alignment horizontal="center" vertical="top" wrapText="1"/>
      <protection/>
    </xf>
    <xf numFmtId="175" fontId="2" fillId="0" borderId="12" xfId="54" applyNumberFormat="1" applyFont="1" applyFill="1" applyBorder="1" applyAlignment="1">
      <alignment horizontal="center" vertical="top" wrapText="1"/>
      <protection/>
    </xf>
    <xf numFmtId="0" fontId="2" fillId="0" borderId="11" xfId="54" applyFont="1" applyFill="1" applyBorder="1" applyAlignment="1">
      <alignment horizontal="left" vertical="top" wrapText="1"/>
      <protection/>
    </xf>
    <xf numFmtId="0" fontId="3" fillId="0" borderId="43" xfId="54" applyFont="1" applyFill="1" applyBorder="1" applyAlignment="1">
      <alignment horizontal="left" vertical="top" wrapText="1"/>
      <protection/>
    </xf>
    <xf numFmtId="0" fontId="3" fillId="0" borderId="44" xfId="54" applyFont="1" applyFill="1" applyBorder="1" applyAlignment="1">
      <alignment horizontal="left" vertical="top" wrapText="1"/>
      <protection/>
    </xf>
    <xf numFmtId="0" fontId="3" fillId="0" borderId="45" xfId="54" applyFont="1" applyFill="1" applyBorder="1" applyAlignment="1">
      <alignment horizontal="left" vertical="top" wrapText="1"/>
      <protection/>
    </xf>
    <xf numFmtId="0" fontId="2" fillId="0" borderId="2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1" xfId="172" applyNumberFormat="1" applyFont="1" applyFill="1" applyBorder="1" applyAlignment="1">
      <alignment horizontal="left" vertical="top" wrapText="1"/>
    </xf>
    <xf numFmtId="0" fontId="2" fillId="0" borderId="11" xfId="109"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4" fillId="0" borderId="13" xfId="54" applyFont="1" applyFill="1" applyBorder="1" applyAlignment="1">
      <alignment horizontal="center" vertical="center" wrapText="1"/>
      <protection/>
    </xf>
    <xf numFmtId="0" fontId="3" fillId="0" borderId="24" xfId="109" applyFont="1" applyFill="1" applyBorder="1" applyAlignment="1">
      <alignment horizontal="left" vertical="center" wrapText="1"/>
      <protection/>
    </xf>
    <xf numFmtId="0" fontId="3" fillId="0" borderId="35" xfId="109" applyFont="1" applyFill="1" applyBorder="1" applyAlignment="1">
      <alignment horizontal="left" vertical="center" wrapText="1"/>
      <protection/>
    </xf>
    <xf numFmtId="0" fontId="3" fillId="0" borderId="14" xfId="109" applyFont="1" applyFill="1" applyBorder="1" applyAlignment="1">
      <alignment horizontal="left" vertical="center" wrapText="1"/>
      <protection/>
    </xf>
    <xf numFmtId="0" fontId="64" fillId="36" borderId="11" xfId="0" applyFont="1" applyFill="1" applyBorder="1" applyAlignment="1">
      <alignment horizontal="center" vertical="center" wrapText="1"/>
    </xf>
    <xf numFmtId="0" fontId="4" fillId="0" borderId="42" xfId="54" applyFont="1" applyFill="1" applyBorder="1" applyAlignment="1">
      <alignment horizontal="center" vertical="center" wrapText="1"/>
      <protection/>
    </xf>
    <xf numFmtId="0" fontId="25" fillId="0" borderId="17" xfId="0" applyFont="1" applyBorder="1" applyAlignment="1">
      <alignment horizontal="left" wrapText="1"/>
    </xf>
    <xf numFmtId="0" fontId="20" fillId="0" borderId="18" xfId="0" applyFont="1" applyBorder="1" applyAlignment="1">
      <alignment horizontal="left"/>
    </xf>
    <xf numFmtId="0" fontId="20" fillId="0" borderId="19" xfId="0" applyFont="1" applyBorder="1" applyAlignment="1">
      <alignment horizontal="left"/>
    </xf>
    <xf numFmtId="0" fontId="20" fillId="0" borderId="20" xfId="0" applyFont="1" applyBorder="1" applyAlignment="1">
      <alignment horizontal="left"/>
    </xf>
    <xf numFmtId="0" fontId="20" fillId="0" borderId="0" xfId="0" applyFont="1" applyAlignment="1">
      <alignment horizontal="left"/>
    </xf>
    <xf numFmtId="0" fontId="20" fillId="0" borderId="21" xfId="0" applyFont="1" applyBorder="1" applyAlignment="1">
      <alignment horizontal="left"/>
    </xf>
    <xf numFmtId="0" fontId="20" fillId="0" borderId="32" xfId="0" applyFont="1" applyBorder="1" applyAlignment="1">
      <alignment horizontal="left"/>
    </xf>
    <xf numFmtId="0" fontId="20" fillId="0" borderId="33" xfId="0" applyFont="1" applyBorder="1" applyAlignment="1">
      <alignment horizontal="left"/>
    </xf>
    <xf numFmtId="0" fontId="20" fillId="0" borderId="34" xfId="0" applyFont="1" applyBorder="1" applyAlignment="1">
      <alignment horizontal="left"/>
    </xf>
    <xf numFmtId="0" fontId="26" fillId="0" borderId="11" xfId="54" applyFont="1" applyFill="1" applyBorder="1" applyAlignment="1">
      <alignment horizontal="center" vertical="center" wrapText="1"/>
      <protection/>
    </xf>
    <xf numFmtId="0" fontId="3" fillId="36" borderId="17" xfId="172" applyNumberFormat="1" applyFont="1" applyFill="1" applyBorder="1" applyAlignment="1">
      <alignment horizontal="left" vertical="top" wrapText="1"/>
    </xf>
    <xf numFmtId="0" fontId="3" fillId="36" borderId="18" xfId="172" applyNumberFormat="1" applyFont="1" applyFill="1" applyBorder="1" applyAlignment="1">
      <alignment horizontal="left" vertical="top" wrapText="1"/>
    </xf>
    <xf numFmtId="0" fontId="3" fillId="36" borderId="19" xfId="172" applyNumberFormat="1" applyFont="1" applyFill="1" applyBorder="1" applyAlignment="1">
      <alignment horizontal="left" vertical="top" wrapText="1"/>
    </xf>
    <xf numFmtId="0" fontId="3" fillId="36" borderId="20" xfId="172" applyNumberFormat="1" applyFont="1" applyFill="1" applyBorder="1" applyAlignment="1">
      <alignment horizontal="left" vertical="top" wrapText="1"/>
    </xf>
    <xf numFmtId="0" fontId="3" fillId="36" borderId="0" xfId="172" applyNumberFormat="1" applyFont="1" applyFill="1" applyBorder="1" applyAlignment="1">
      <alignment horizontal="left" vertical="top" wrapText="1"/>
    </xf>
    <xf numFmtId="0" fontId="3" fillId="36" borderId="21" xfId="172" applyNumberFormat="1" applyFont="1" applyFill="1" applyBorder="1" applyAlignment="1">
      <alignment horizontal="left" vertical="top" wrapText="1"/>
    </xf>
    <xf numFmtId="0" fontId="3" fillId="36" borderId="28" xfId="172" applyNumberFormat="1" applyFont="1" applyFill="1" applyBorder="1" applyAlignment="1">
      <alignment horizontal="left" vertical="top" wrapText="1"/>
    </xf>
    <xf numFmtId="0" fontId="3" fillId="36" borderId="29" xfId="172" applyNumberFormat="1" applyFont="1" applyFill="1" applyBorder="1" applyAlignment="1">
      <alignment horizontal="left" vertical="top" wrapText="1"/>
    </xf>
    <xf numFmtId="0" fontId="3" fillId="36" borderId="30" xfId="172" applyNumberFormat="1" applyFont="1" applyFill="1" applyBorder="1" applyAlignment="1">
      <alignment horizontal="left" vertical="top" wrapText="1"/>
    </xf>
    <xf numFmtId="0" fontId="4" fillId="36" borderId="46" xfId="109" applyFont="1" applyFill="1" applyBorder="1" applyAlignment="1">
      <alignment horizontal="left" vertical="center" wrapText="1"/>
      <protection/>
    </xf>
    <xf numFmtId="0" fontId="4" fillId="36" borderId="47" xfId="109" applyFont="1" applyFill="1" applyBorder="1" applyAlignment="1">
      <alignment horizontal="left" vertical="center" wrapText="1"/>
      <protection/>
    </xf>
    <xf numFmtId="0" fontId="4" fillId="36" borderId="31" xfId="109" applyFont="1" applyFill="1" applyBorder="1" applyAlignment="1">
      <alignment horizontal="left" vertical="center" wrapText="1"/>
      <protection/>
    </xf>
    <xf numFmtId="0" fontId="74" fillId="36" borderId="43" xfId="54" applyFont="1" applyFill="1" applyBorder="1" applyAlignment="1">
      <alignment horizontal="left" vertical="top" wrapText="1"/>
      <protection/>
    </xf>
    <xf numFmtId="0" fontId="74" fillId="36" borderId="44" xfId="54" applyFont="1" applyFill="1" applyBorder="1" applyAlignment="1">
      <alignment horizontal="left" vertical="top" wrapText="1"/>
      <protection/>
    </xf>
    <xf numFmtId="0" fontId="74" fillId="36" borderId="45" xfId="54" applyFont="1" applyFill="1" applyBorder="1" applyAlignment="1">
      <alignment horizontal="left" vertical="top" wrapText="1"/>
      <protection/>
    </xf>
    <xf numFmtId="0" fontId="64" fillId="36" borderId="0" xfId="0" applyFont="1" applyFill="1" applyBorder="1" applyAlignment="1">
      <alignment horizontal="center"/>
    </xf>
    <xf numFmtId="0" fontId="64" fillId="36" borderId="21" xfId="0" applyFont="1" applyFill="1" applyBorder="1" applyAlignment="1">
      <alignment horizontal="center"/>
    </xf>
    <xf numFmtId="0" fontId="4" fillId="0" borderId="28" xfId="109" applyFont="1" applyFill="1" applyBorder="1" applyAlignment="1">
      <alignment horizontal="left" vertical="center" wrapText="1"/>
      <protection/>
    </xf>
    <xf numFmtId="0" fontId="4" fillId="0" borderId="47" xfId="109" applyFont="1" applyFill="1" applyBorder="1" applyAlignment="1">
      <alignment horizontal="left" vertical="center" wrapText="1"/>
      <protection/>
    </xf>
    <xf numFmtId="0" fontId="4" fillId="0" borderId="31" xfId="109" applyFont="1" applyFill="1" applyBorder="1" applyAlignment="1">
      <alignment horizontal="left" vertical="center" wrapText="1"/>
      <protection/>
    </xf>
    <xf numFmtId="171" fontId="12" fillId="0" borderId="10" xfId="54" applyNumberFormat="1" applyFont="1" applyFill="1" applyBorder="1" applyAlignment="1">
      <alignment horizontal="center" vertical="top"/>
      <protection/>
    </xf>
    <xf numFmtId="0" fontId="12" fillId="0" borderId="12" xfId="54" applyFont="1" applyFill="1" applyBorder="1" applyAlignment="1">
      <alignment horizontal="center" vertical="top"/>
      <protection/>
    </xf>
    <xf numFmtId="0" fontId="12" fillId="0" borderId="42" xfId="54" applyFont="1" applyFill="1" applyBorder="1" applyAlignment="1">
      <alignment horizontal="center" vertical="top"/>
      <protection/>
    </xf>
    <xf numFmtId="0" fontId="2" fillId="0" borderId="11" xfId="54" applyFont="1" applyFill="1" applyBorder="1" applyAlignment="1">
      <alignment horizontal="center" vertical="top" wrapText="1"/>
      <protection/>
    </xf>
    <xf numFmtId="175" fontId="12" fillId="0" borderId="11" xfId="54" applyNumberFormat="1" applyFont="1" applyFill="1" applyBorder="1" applyAlignment="1">
      <alignment horizontal="center" vertical="top"/>
      <protection/>
    </xf>
    <xf numFmtId="0" fontId="7" fillId="36" borderId="10" xfId="54" applyFont="1" applyFill="1" applyBorder="1" applyAlignment="1">
      <alignment horizontal="center" vertical="top"/>
      <protection/>
    </xf>
    <xf numFmtId="0" fontId="7" fillId="36" borderId="12" xfId="54" applyFont="1" applyFill="1" applyBorder="1" applyAlignment="1">
      <alignment horizontal="center" vertical="top"/>
      <protection/>
    </xf>
    <xf numFmtId="0" fontId="7" fillId="36" borderId="42" xfId="54" applyFont="1" applyFill="1" applyBorder="1" applyAlignment="1">
      <alignment horizontal="center" vertical="top"/>
      <protection/>
    </xf>
    <xf numFmtId="0" fontId="2" fillId="39" borderId="43" xfId="54" applyFont="1" applyFill="1" applyBorder="1" applyAlignment="1">
      <alignment horizontal="left" vertical="top" wrapText="1"/>
      <protection/>
    </xf>
    <xf numFmtId="0" fontId="2" fillId="39" borderId="44" xfId="54" applyFont="1" applyFill="1" applyBorder="1" applyAlignment="1">
      <alignment horizontal="left" vertical="top" wrapText="1"/>
      <protection/>
    </xf>
    <xf numFmtId="0" fontId="2" fillId="39" borderId="45" xfId="54" applyFont="1" applyFill="1" applyBorder="1" applyAlignment="1">
      <alignment horizontal="left" vertical="top" wrapText="1"/>
      <protection/>
    </xf>
    <xf numFmtId="175" fontId="4" fillId="0" borderId="11" xfId="172" applyNumberFormat="1" applyFont="1" applyFill="1" applyBorder="1" applyAlignment="1">
      <alignment horizontal="center" vertical="center" wrapText="1"/>
    </xf>
    <xf numFmtId="0" fontId="4" fillId="0" borderId="11" xfId="172" applyNumberFormat="1" applyFont="1" applyFill="1" applyBorder="1" applyAlignment="1">
      <alignment horizontal="center" vertical="center" wrapText="1"/>
    </xf>
    <xf numFmtId="0" fontId="2" fillId="36" borderId="43" xfId="54" applyFont="1" applyFill="1" applyBorder="1" applyAlignment="1">
      <alignment horizontal="left" vertical="top" wrapText="1"/>
      <protection/>
    </xf>
    <xf numFmtId="0" fontId="2" fillId="36" borderId="44" xfId="54" applyFont="1" applyFill="1" applyBorder="1" applyAlignment="1">
      <alignment horizontal="left" vertical="top" wrapText="1"/>
      <protection/>
    </xf>
    <xf numFmtId="0" fontId="2" fillId="36" borderId="45" xfId="54" applyFont="1" applyFill="1" applyBorder="1" applyAlignment="1">
      <alignment horizontal="left" vertical="top" wrapText="1"/>
      <protection/>
    </xf>
    <xf numFmtId="0" fontId="3" fillId="39" borderId="17" xfId="172" applyNumberFormat="1" applyFont="1" applyFill="1" applyBorder="1" applyAlignment="1">
      <alignment horizontal="left" vertical="top" wrapText="1"/>
    </xf>
    <xf numFmtId="0" fontId="3" fillId="39" borderId="18" xfId="172" applyNumberFormat="1" applyFont="1" applyFill="1" applyBorder="1" applyAlignment="1">
      <alignment horizontal="left" vertical="top" wrapText="1"/>
    </xf>
    <xf numFmtId="0" fontId="3" fillId="39" borderId="19" xfId="172" applyNumberFormat="1" applyFont="1" applyFill="1" applyBorder="1" applyAlignment="1">
      <alignment horizontal="left" vertical="top" wrapText="1"/>
    </xf>
    <xf numFmtId="0" fontId="3" fillId="39" borderId="20" xfId="172" applyNumberFormat="1" applyFont="1" applyFill="1" applyBorder="1" applyAlignment="1">
      <alignment horizontal="left" vertical="top" wrapText="1"/>
    </xf>
    <xf numFmtId="0" fontId="3" fillId="39" borderId="0" xfId="172" applyNumberFormat="1" applyFont="1" applyFill="1" applyBorder="1" applyAlignment="1">
      <alignment horizontal="left" vertical="top" wrapText="1"/>
    </xf>
    <xf numFmtId="0" fontId="3" fillId="39" borderId="21" xfId="172" applyNumberFormat="1" applyFont="1" applyFill="1" applyBorder="1" applyAlignment="1">
      <alignment horizontal="left" vertical="top" wrapText="1"/>
    </xf>
    <xf numFmtId="0" fontId="3" fillId="39" borderId="28" xfId="172" applyNumberFormat="1" applyFont="1" applyFill="1" applyBorder="1" applyAlignment="1">
      <alignment horizontal="left" vertical="top" wrapText="1"/>
    </xf>
    <xf numFmtId="0" fontId="3" fillId="39" borderId="29" xfId="172" applyNumberFormat="1" applyFont="1" applyFill="1" applyBorder="1" applyAlignment="1">
      <alignment horizontal="left" vertical="top" wrapText="1"/>
    </xf>
    <xf numFmtId="0" fontId="3" fillId="39" borderId="30" xfId="172" applyNumberFormat="1" applyFont="1" applyFill="1" applyBorder="1" applyAlignment="1">
      <alignment horizontal="left" vertical="top" wrapText="1"/>
    </xf>
    <xf numFmtId="175" fontId="4" fillId="0" borderId="10" xfId="172" applyNumberFormat="1" applyFont="1" applyFill="1" applyBorder="1" applyAlignment="1">
      <alignment horizontal="center" vertical="center" wrapText="1"/>
    </xf>
    <xf numFmtId="175" fontId="4" fillId="0" borderId="12" xfId="172" applyNumberFormat="1" applyFont="1" applyFill="1" applyBorder="1" applyAlignment="1">
      <alignment horizontal="center" vertical="center" wrapText="1"/>
    </xf>
    <xf numFmtId="175" fontId="4" fillId="0" borderId="13" xfId="172" applyNumberFormat="1" applyFont="1" applyFill="1" applyBorder="1" applyAlignment="1">
      <alignment horizontal="center" vertical="center" wrapText="1"/>
    </xf>
    <xf numFmtId="0" fontId="4" fillId="0" borderId="17" xfId="172" applyNumberFormat="1" applyFont="1" applyFill="1" applyBorder="1" applyAlignment="1">
      <alignment horizontal="center" vertical="center" wrapText="1"/>
    </xf>
    <xf numFmtId="0" fontId="4" fillId="0" borderId="20" xfId="172" applyNumberFormat="1" applyFont="1" applyFill="1" applyBorder="1" applyAlignment="1">
      <alignment horizontal="center" vertical="center" wrapText="1"/>
    </xf>
    <xf numFmtId="0" fontId="4" fillId="0" borderId="32" xfId="172" applyNumberFormat="1" applyFont="1" applyFill="1" applyBorder="1" applyAlignment="1">
      <alignment horizontal="center" vertical="center" wrapText="1"/>
    </xf>
    <xf numFmtId="175" fontId="3" fillId="0" borderId="10" xfId="54" applyNumberFormat="1" applyFont="1" applyFill="1" applyBorder="1" applyAlignment="1">
      <alignment horizontal="center" vertical="center" wrapText="1"/>
      <protection/>
    </xf>
    <xf numFmtId="175" fontId="3" fillId="0" borderId="12" xfId="54" applyNumberFormat="1" applyFont="1" applyFill="1" applyBorder="1" applyAlignment="1">
      <alignment horizontal="center" vertical="center" wrapText="1"/>
      <protection/>
    </xf>
    <xf numFmtId="175" fontId="3" fillId="0" borderId="13" xfId="54" applyNumberFormat="1" applyFont="1" applyFill="1" applyBorder="1" applyAlignment="1">
      <alignment horizontal="center" vertical="center" wrapText="1"/>
      <protection/>
    </xf>
    <xf numFmtId="0" fontId="3" fillId="0" borderId="17" xfId="172" applyNumberFormat="1" applyFont="1" applyFill="1" applyBorder="1" applyAlignment="1">
      <alignment horizontal="left" vertical="top" wrapText="1"/>
    </xf>
    <xf numFmtId="0" fontId="3" fillId="0" borderId="18" xfId="172" applyNumberFormat="1" applyFont="1" applyFill="1" applyBorder="1" applyAlignment="1">
      <alignment horizontal="left" vertical="top" wrapText="1"/>
    </xf>
    <xf numFmtId="0" fontId="3" fillId="0" borderId="19" xfId="172" applyNumberFormat="1" applyFont="1" applyFill="1" applyBorder="1" applyAlignment="1">
      <alignment horizontal="left" vertical="top" wrapText="1"/>
    </xf>
    <xf numFmtId="0" fontId="3" fillId="0" borderId="20" xfId="172" applyNumberFormat="1" applyFont="1" applyFill="1" applyBorder="1" applyAlignment="1">
      <alignment horizontal="left" vertical="top" wrapText="1"/>
    </xf>
    <xf numFmtId="0" fontId="3" fillId="0" borderId="0" xfId="172" applyNumberFormat="1" applyFont="1" applyFill="1" applyBorder="1" applyAlignment="1">
      <alignment horizontal="left" vertical="top" wrapText="1"/>
    </xf>
    <xf numFmtId="0" fontId="3" fillId="0" borderId="21" xfId="172" applyNumberFormat="1" applyFont="1" applyFill="1" applyBorder="1" applyAlignment="1">
      <alignment horizontal="left" vertical="top" wrapText="1"/>
    </xf>
    <xf numFmtId="0" fontId="3" fillId="0" borderId="28" xfId="172" applyNumberFormat="1" applyFont="1" applyFill="1" applyBorder="1" applyAlignment="1">
      <alignment horizontal="left" vertical="top" wrapText="1"/>
    </xf>
    <xf numFmtId="0" fontId="3" fillId="0" borderId="29" xfId="172" applyNumberFormat="1" applyFont="1" applyFill="1" applyBorder="1" applyAlignment="1">
      <alignment horizontal="left" vertical="top" wrapText="1"/>
    </xf>
    <xf numFmtId="0" fontId="3" fillId="0" borderId="30" xfId="172" applyNumberFormat="1" applyFont="1" applyFill="1" applyBorder="1" applyAlignment="1">
      <alignment horizontal="left" vertical="top" wrapText="1"/>
    </xf>
    <xf numFmtId="0" fontId="7" fillId="0" borderId="10" xfId="54" applyFont="1" applyFill="1" applyBorder="1" applyAlignment="1">
      <alignment horizontal="center" vertical="top"/>
      <protection/>
    </xf>
    <xf numFmtId="0" fontId="7" fillId="0" borderId="12" xfId="54" applyFont="1" applyFill="1" applyBorder="1" applyAlignment="1">
      <alignment horizontal="center" vertical="top"/>
      <protection/>
    </xf>
    <xf numFmtId="0" fontId="7" fillId="0" borderId="42" xfId="54" applyFont="1" applyFill="1" applyBorder="1" applyAlignment="1">
      <alignment horizontal="center" vertical="top"/>
      <protection/>
    </xf>
    <xf numFmtId="0" fontId="3" fillId="36" borderId="2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7" fillId="36" borderId="11" xfId="0" applyFont="1" applyFill="1" applyBorder="1" applyAlignment="1">
      <alignment vertical="top"/>
    </xf>
    <xf numFmtId="0" fontId="26" fillId="39" borderId="10" xfId="54" applyFont="1" applyFill="1" applyBorder="1" applyAlignment="1">
      <alignment horizontal="center" vertical="center" wrapText="1"/>
      <protection/>
    </xf>
    <xf numFmtId="0" fontId="26" fillId="39" borderId="12" xfId="54" applyFont="1" applyFill="1" applyBorder="1" applyAlignment="1">
      <alignment horizontal="center" vertical="center" wrapText="1"/>
      <protection/>
    </xf>
    <xf numFmtId="0" fontId="26" fillId="39" borderId="42" xfId="54" applyFont="1" applyFill="1" applyBorder="1" applyAlignment="1">
      <alignment horizontal="center" vertical="center" wrapText="1"/>
      <protection/>
    </xf>
    <xf numFmtId="0" fontId="4" fillId="36" borderId="10" xfId="54" applyFont="1" applyFill="1" applyBorder="1" applyAlignment="1">
      <alignment horizontal="center" vertical="center" wrapText="1"/>
      <protection/>
    </xf>
    <xf numFmtId="0" fontId="4" fillId="36" borderId="12" xfId="54" applyFont="1" applyFill="1" applyBorder="1" applyAlignment="1">
      <alignment horizontal="center" vertical="center" wrapText="1"/>
      <protection/>
    </xf>
    <xf numFmtId="0" fontId="4" fillId="36" borderId="42" xfId="54" applyFont="1" applyFill="1" applyBorder="1" applyAlignment="1">
      <alignment horizontal="center" vertical="center" wrapText="1"/>
      <protection/>
    </xf>
    <xf numFmtId="0" fontId="67" fillId="36" borderId="21" xfId="0" applyFont="1" applyFill="1" applyBorder="1" applyAlignment="1">
      <alignment horizontal="center" vertical="top"/>
    </xf>
    <xf numFmtId="0" fontId="2" fillId="0" borderId="0" xfId="54" applyFont="1" applyFill="1" applyBorder="1" applyAlignment="1">
      <alignment horizontal="left" vertical="top" wrapText="1"/>
      <protection/>
    </xf>
    <xf numFmtId="0" fontId="4" fillId="0" borderId="24" xfId="109" applyFont="1" applyFill="1" applyBorder="1" applyAlignment="1">
      <alignment horizontal="right" vertical="center" wrapText="1"/>
      <protection/>
    </xf>
    <xf numFmtId="0" fontId="4" fillId="0" borderId="35" xfId="109" applyFont="1" applyFill="1" applyBorder="1" applyAlignment="1">
      <alignment horizontal="right" vertical="center" wrapText="1"/>
      <protection/>
    </xf>
    <xf numFmtId="0" fontId="4" fillId="0" borderId="14" xfId="109" applyFont="1" applyFill="1" applyBorder="1" applyAlignment="1">
      <alignment horizontal="right" vertical="center" wrapText="1"/>
      <protection/>
    </xf>
    <xf numFmtId="0" fontId="74" fillId="36" borderId="11" xfId="54" applyFont="1" applyFill="1" applyBorder="1" applyAlignment="1">
      <alignment horizontal="left" vertical="top" wrapText="1"/>
      <protection/>
    </xf>
    <xf numFmtId="0" fontId="4" fillId="0" borderId="24" xfId="109" applyFont="1" applyFill="1" applyBorder="1" applyAlignment="1">
      <alignment horizontal="left" vertical="center" wrapText="1"/>
      <protection/>
    </xf>
    <xf numFmtId="0" fontId="4" fillId="0" borderId="35" xfId="109" applyFont="1" applyFill="1" applyBorder="1" applyAlignment="1">
      <alignment horizontal="left" vertical="center" wrapText="1"/>
      <protection/>
    </xf>
    <xf numFmtId="0" fontId="4" fillId="0" borderId="14" xfId="109" applyFont="1" applyFill="1" applyBorder="1" applyAlignment="1">
      <alignment horizontal="left" vertical="center" wrapText="1"/>
      <protection/>
    </xf>
    <xf numFmtId="183" fontId="12" fillId="0" borderId="10" xfId="54" applyNumberFormat="1" applyFont="1" applyFill="1" applyBorder="1" applyAlignment="1">
      <alignment horizontal="center" vertical="top"/>
      <protection/>
    </xf>
    <xf numFmtId="0" fontId="12" fillId="39" borderId="10" xfId="54" applyFont="1" applyFill="1" applyBorder="1" applyAlignment="1">
      <alignment horizontal="center" vertical="top"/>
      <protection/>
    </xf>
    <xf numFmtId="0" fontId="12" fillId="39" borderId="12" xfId="54" applyFont="1" applyFill="1" applyBorder="1" applyAlignment="1">
      <alignment horizontal="center" vertical="top"/>
      <protection/>
    </xf>
    <xf numFmtId="0" fontId="12" fillId="39" borderId="42" xfId="54" applyFont="1" applyFill="1" applyBorder="1" applyAlignment="1">
      <alignment horizontal="center" vertical="top"/>
      <protection/>
    </xf>
    <xf numFmtId="16" fontId="3" fillId="0" borderId="11" xfId="54" applyNumberFormat="1" applyFont="1" applyFill="1" applyBorder="1" applyAlignment="1">
      <alignment horizontal="center" vertical="center" textRotation="90" wrapText="1"/>
      <protection/>
    </xf>
    <xf numFmtId="175" fontId="3" fillId="0" borderId="11" xfId="54" applyNumberFormat="1" applyFont="1" applyFill="1" applyBorder="1" applyAlignment="1">
      <alignment horizontal="center" vertical="center" wrapText="1"/>
      <protection/>
    </xf>
    <xf numFmtId="0" fontId="18" fillId="36" borderId="21" xfId="0" applyFont="1" applyFill="1" applyBorder="1" applyAlignment="1">
      <alignment horizontal="center" vertical="top"/>
    </xf>
    <xf numFmtId="0" fontId="27" fillId="0" borderId="11" xfId="54" applyFont="1" applyFill="1" applyBorder="1" applyAlignment="1">
      <alignment horizontal="center" vertical="center" wrapText="1"/>
      <protection/>
    </xf>
    <xf numFmtId="0" fontId="67" fillId="36" borderId="11" xfId="0" applyFont="1" applyFill="1" applyBorder="1" applyAlignment="1">
      <alignment horizontal="center" vertical="top"/>
    </xf>
    <xf numFmtId="0" fontId="18" fillId="36" borderId="19" xfId="0" applyFont="1" applyFill="1" applyBorder="1" applyAlignment="1">
      <alignment horizontal="center" vertical="top"/>
    </xf>
    <xf numFmtId="0" fontId="67" fillId="36" borderId="48" xfId="0" applyFont="1" applyFill="1" applyBorder="1" applyAlignment="1">
      <alignment horizontal="center" vertical="top"/>
    </xf>
    <xf numFmtId="0" fontId="67" fillId="36" borderId="34" xfId="0" applyFont="1" applyFill="1" applyBorder="1" applyAlignment="1">
      <alignment horizontal="center" vertical="top"/>
    </xf>
    <xf numFmtId="0" fontId="20" fillId="0" borderId="11" xfId="0" applyFont="1" applyBorder="1" applyAlignment="1">
      <alignment horizontal="center"/>
    </xf>
    <xf numFmtId="43" fontId="7" fillId="0" borderId="10" xfId="54" applyNumberFormat="1" applyFont="1" applyFill="1" applyBorder="1" applyAlignment="1">
      <alignment horizontal="center" vertical="top"/>
      <protection/>
    </xf>
    <xf numFmtId="0" fontId="3" fillId="36" borderId="49" xfId="54" applyFont="1" applyFill="1" applyBorder="1" applyAlignment="1">
      <alignment horizontal="center" vertical="top" wrapText="1"/>
      <protection/>
    </xf>
    <xf numFmtId="0" fontId="3" fillId="36" borderId="50" xfId="54" applyFont="1" applyFill="1" applyBorder="1" applyAlignment="1">
      <alignment horizontal="center" vertical="top" wrapText="1"/>
      <protection/>
    </xf>
    <xf numFmtId="0" fontId="3" fillId="36" borderId="43" xfId="54" applyFont="1" applyFill="1" applyBorder="1" applyAlignment="1">
      <alignment horizontal="left" vertical="top" wrapText="1"/>
      <protection/>
    </xf>
    <xf numFmtId="0" fontId="3" fillId="36" borderId="44" xfId="54" applyFont="1" applyFill="1" applyBorder="1" applyAlignment="1">
      <alignment horizontal="left" vertical="top" wrapText="1"/>
      <protection/>
    </xf>
    <xf numFmtId="0" fontId="3" fillId="36" borderId="17" xfId="171" applyNumberFormat="1" applyFont="1" applyFill="1" applyBorder="1" applyAlignment="1">
      <alignment horizontal="left" vertical="top" wrapText="1"/>
    </xf>
    <xf numFmtId="0" fontId="3" fillId="36" borderId="18" xfId="171" applyNumberFormat="1" applyFont="1" applyFill="1" applyBorder="1" applyAlignment="1">
      <alignment horizontal="left" vertical="top" wrapText="1"/>
    </xf>
    <xf numFmtId="0" fontId="3" fillId="36" borderId="19" xfId="171" applyNumberFormat="1" applyFont="1" applyFill="1" applyBorder="1" applyAlignment="1">
      <alignment horizontal="left" vertical="top" wrapText="1"/>
    </xf>
    <xf numFmtId="0" fontId="3" fillId="36" borderId="20" xfId="171" applyNumberFormat="1" applyFont="1" applyFill="1" applyBorder="1" applyAlignment="1">
      <alignment horizontal="left" vertical="top" wrapText="1"/>
    </xf>
    <xf numFmtId="0" fontId="3" fillId="36" borderId="0" xfId="171" applyNumberFormat="1" applyFont="1" applyFill="1" applyBorder="1" applyAlignment="1">
      <alignment horizontal="left" vertical="top" wrapText="1"/>
    </xf>
    <xf numFmtId="0" fontId="3" fillId="36" borderId="21" xfId="171" applyNumberFormat="1" applyFont="1" applyFill="1" applyBorder="1" applyAlignment="1">
      <alignment horizontal="left" vertical="top" wrapText="1"/>
    </xf>
    <xf numFmtId="0" fontId="26" fillId="0" borderId="10"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2" fillId="39" borderId="46" xfId="109" applyFont="1" applyFill="1" applyBorder="1" applyAlignment="1">
      <alignment horizontal="center" vertical="center" wrapText="1"/>
      <protection/>
    </xf>
    <xf numFmtId="0" fontId="2" fillId="39" borderId="47" xfId="109" applyFont="1" applyFill="1" applyBorder="1" applyAlignment="1">
      <alignment horizontal="center" vertical="center" wrapText="1"/>
      <protection/>
    </xf>
    <xf numFmtId="0" fontId="2" fillId="39" borderId="31" xfId="109" applyFont="1" applyFill="1" applyBorder="1" applyAlignment="1">
      <alignment horizontal="center" vertical="center" wrapText="1"/>
      <protection/>
    </xf>
    <xf numFmtId="0" fontId="2" fillId="40" borderId="11" xfId="54" applyFont="1" applyFill="1" applyBorder="1" applyAlignment="1">
      <alignment horizontal="left" vertical="top" wrapText="1"/>
      <protection/>
    </xf>
    <xf numFmtId="0" fontId="2" fillId="3" borderId="43" xfId="54" applyFont="1" applyFill="1" applyBorder="1" applyAlignment="1">
      <alignment horizontal="left" vertical="top" wrapText="1"/>
      <protection/>
    </xf>
    <xf numFmtId="0" fontId="2" fillId="3" borderId="44" xfId="54" applyFont="1" applyFill="1" applyBorder="1" applyAlignment="1">
      <alignment horizontal="left" vertical="top" wrapText="1"/>
      <protection/>
    </xf>
    <xf numFmtId="0" fontId="2" fillId="3" borderId="45" xfId="54" applyFont="1" applyFill="1" applyBorder="1" applyAlignment="1">
      <alignment horizontal="left" vertical="top" wrapText="1"/>
      <protection/>
    </xf>
    <xf numFmtId="0" fontId="4" fillId="36" borderId="51" xfId="54" applyFont="1" applyFill="1" applyBorder="1" applyAlignment="1">
      <alignment horizontal="center" vertical="center" wrapText="1"/>
      <protection/>
    </xf>
    <xf numFmtId="0" fontId="4" fillId="36" borderId="13" xfId="54" applyFont="1" applyFill="1" applyBorder="1" applyAlignment="1">
      <alignment horizontal="center" vertical="center" wrapText="1"/>
      <protection/>
    </xf>
    <xf numFmtId="0" fontId="3" fillId="36" borderId="52" xfId="54" applyFont="1" applyFill="1" applyBorder="1" applyAlignment="1">
      <alignment horizontal="left" vertical="top" wrapText="1"/>
      <protection/>
    </xf>
    <xf numFmtId="0" fontId="3" fillId="36" borderId="53" xfId="54" applyFont="1" applyFill="1" applyBorder="1" applyAlignment="1">
      <alignment horizontal="left" vertical="top" wrapText="1"/>
      <protection/>
    </xf>
    <xf numFmtId="0" fontId="3" fillId="36" borderId="54" xfId="54" applyFont="1" applyFill="1" applyBorder="1" applyAlignment="1">
      <alignment horizontal="left" vertical="top" wrapText="1"/>
      <protection/>
    </xf>
    <xf numFmtId="0" fontId="3" fillId="36" borderId="11" xfId="54" applyFont="1" applyFill="1" applyBorder="1" applyAlignment="1">
      <alignment horizontal="left" vertical="top" wrapText="1"/>
      <protection/>
    </xf>
    <xf numFmtId="0" fontId="7" fillId="36" borderId="11" xfId="54" applyFont="1" applyFill="1" applyBorder="1" applyAlignment="1">
      <alignment horizontal="center" vertical="top"/>
      <protection/>
    </xf>
    <xf numFmtId="43" fontId="7" fillId="36" borderId="51" xfId="54" applyNumberFormat="1" applyFont="1" applyFill="1" applyBorder="1" applyAlignment="1">
      <alignment horizontal="center" vertical="top"/>
      <protection/>
    </xf>
    <xf numFmtId="0" fontId="3" fillId="36" borderId="43" xfId="54" applyFont="1" applyFill="1" applyBorder="1" applyAlignment="1">
      <alignment horizontal="center" vertical="top" wrapText="1"/>
      <protection/>
    </xf>
    <xf numFmtId="0" fontId="3" fillId="36" borderId="44" xfId="54" applyFont="1" applyFill="1" applyBorder="1" applyAlignment="1">
      <alignment horizontal="center" vertical="top" wrapText="1"/>
      <protection/>
    </xf>
    <xf numFmtId="0" fontId="20" fillId="0" borderId="11" xfId="0" applyFont="1" applyBorder="1" applyAlignment="1">
      <alignment horizontal="left" wrapText="1"/>
    </xf>
    <xf numFmtId="0" fontId="20" fillId="0" borderId="11" xfId="0" applyFont="1" applyBorder="1" applyAlignment="1">
      <alignment horizontal="left"/>
    </xf>
    <xf numFmtId="0" fontId="4" fillId="0" borderId="11" xfId="54" applyFont="1" applyFill="1" applyBorder="1" applyAlignment="1">
      <alignment horizontal="center" vertical="center" wrapText="1"/>
      <protection/>
    </xf>
    <xf numFmtId="0" fontId="2" fillId="36" borderId="55" xfId="54" applyFont="1" applyFill="1" applyBorder="1" applyAlignment="1">
      <alignment horizontal="center" vertical="center" wrapText="1"/>
      <protection/>
    </xf>
    <xf numFmtId="0" fontId="2" fillId="36" borderId="56" xfId="54" applyFont="1" applyFill="1" applyBorder="1" applyAlignment="1">
      <alignment horizontal="center" vertical="center" wrapText="1"/>
      <protection/>
    </xf>
    <xf numFmtId="0" fontId="2" fillId="36" borderId="57" xfId="54" applyFont="1" applyFill="1" applyBorder="1" applyAlignment="1">
      <alignment horizontal="center" vertical="center" wrapText="1"/>
      <protection/>
    </xf>
    <xf numFmtId="0" fontId="3" fillId="36" borderId="58" xfId="54" applyFont="1" applyFill="1" applyBorder="1" applyAlignment="1">
      <alignment horizontal="center" vertical="top" wrapText="1"/>
      <protection/>
    </xf>
    <xf numFmtId="0" fontId="3" fillId="36" borderId="59" xfId="54" applyFont="1" applyFill="1" applyBorder="1" applyAlignment="1">
      <alignment horizontal="center" vertical="center" wrapText="1"/>
      <protection/>
    </xf>
    <xf numFmtId="0" fontId="3" fillId="36" borderId="16" xfId="54" applyFont="1" applyFill="1" applyBorder="1" applyAlignment="1">
      <alignment horizontal="center" vertical="center" wrapText="1"/>
      <protection/>
    </xf>
    <xf numFmtId="0" fontId="2" fillId="36" borderId="60" xfId="54" applyFont="1" applyFill="1" applyBorder="1" applyAlignment="1">
      <alignment horizontal="center" vertical="center" wrapText="1"/>
      <protection/>
    </xf>
    <xf numFmtId="0" fontId="2" fillId="36" borderId="11" xfId="54" applyFont="1" applyFill="1" applyBorder="1" applyAlignment="1">
      <alignment horizontal="center" vertical="center" wrapText="1"/>
      <protection/>
    </xf>
    <xf numFmtId="0" fontId="3" fillId="36" borderId="60" xfId="54" applyFont="1" applyFill="1" applyBorder="1" applyAlignment="1">
      <alignment horizontal="center" vertical="center"/>
      <protection/>
    </xf>
    <xf numFmtId="2" fontId="7" fillId="36" borderId="11" xfId="54" applyNumberFormat="1" applyFont="1" applyFill="1" applyBorder="1" applyAlignment="1">
      <alignment horizontal="center" vertical="top"/>
      <protection/>
    </xf>
    <xf numFmtId="0" fontId="3" fillId="36" borderId="11" xfId="171" applyNumberFormat="1" applyFont="1" applyFill="1" applyBorder="1" applyAlignment="1">
      <alignment horizontal="left" vertical="top" wrapText="1"/>
    </xf>
    <xf numFmtId="0" fontId="26" fillId="0" borderId="42" xfId="54" applyFont="1" applyFill="1" applyBorder="1" applyAlignment="1">
      <alignment horizontal="center" vertical="center" wrapText="1"/>
      <protection/>
    </xf>
    <xf numFmtId="0" fontId="3" fillId="36" borderId="28" xfId="171" applyNumberFormat="1" applyFont="1" applyFill="1" applyBorder="1" applyAlignment="1">
      <alignment horizontal="left" vertical="top" wrapText="1"/>
    </xf>
    <xf numFmtId="0" fontId="3" fillId="36" borderId="29" xfId="171" applyNumberFormat="1" applyFont="1" applyFill="1" applyBorder="1" applyAlignment="1">
      <alignment horizontal="left" vertical="top" wrapText="1"/>
    </xf>
    <xf numFmtId="0" fontId="3" fillId="36" borderId="30" xfId="171" applyNumberFormat="1" applyFont="1" applyFill="1" applyBorder="1" applyAlignment="1">
      <alignment horizontal="left" vertical="top" wrapText="1"/>
    </xf>
    <xf numFmtId="0" fontId="14" fillId="36" borderId="0" xfId="0" applyFont="1" applyFill="1" applyAlignment="1">
      <alignment horizontal="left" vertical="top" wrapText="1"/>
    </xf>
    <xf numFmtId="0" fontId="4" fillId="36" borderId="11" xfId="109" applyFont="1" applyFill="1" applyBorder="1" applyAlignment="1">
      <alignment horizontal="left" vertical="center" wrapText="1"/>
      <protection/>
    </xf>
    <xf numFmtId="0" fontId="2" fillId="36" borderId="61" xfId="54" applyFont="1" applyFill="1" applyBorder="1" applyAlignment="1">
      <alignment horizontal="center" vertical="center" wrapText="1"/>
      <protection/>
    </xf>
    <xf numFmtId="0" fontId="2" fillId="36" borderId="15" xfId="54" applyFont="1" applyFill="1" applyBorder="1" applyAlignment="1">
      <alignment horizontal="center" vertical="center" wrapText="1"/>
      <protection/>
    </xf>
    <xf numFmtId="0" fontId="3" fillId="36" borderId="55" xfId="109" applyFont="1" applyFill="1" applyBorder="1" applyAlignment="1">
      <alignment horizontal="center" vertical="center" wrapText="1"/>
      <protection/>
    </xf>
    <xf numFmtId="0" fontId="3" fillId="36" borderId="56" xfId="109" applyFont="1" applyFill="1" applyBorder="1" applyAlignment="1">
      <alignment horizontal="center" vertical="center" wrapText="1"/>
      <protection/>
    </xf>
    <xf numFmtId="0" fontId="3" fillId="36" borderId="57" xfId="109" applyFont="1" applyFill="1" applyBorder="1" applyAlignment="1">
      <alignment horizontal="center" vertical="center" wrapText="1"/>
      <protection/>
    </xf>
    <xf numFmtId="0" fontId="3" fillId="36" borderId="45" xfId="54" applyFont="1" applyFill="1" applyBorder="1" applyAlignment="1">
      <alignment horizontal="center" vertical="top" wrapText="1"/>
      <protection/>
    </xf>
    <xf numFmtId="0" fontId="75" fillId="36" borderId="11" xfId="0" applyFont="1" applyFill="1" applyBorder="1" applyAlignment="1">
      <alignment horizontal="center" vertical="center" wrapText="1"/>
    </xf>
    <xf numFmtId="0" fontId="4" fillId="36" borderId="13" xfId="54" applyFont="1" applyFill="1" applyBorder="1" applyAlignment="1">
      <alignment vertical="center" wrapText="1"/>
      <protection/>
    </xf>
    <xf numFmtId="0" fontId="4" fillId="36" borderId="11" xfId="54" applyFont="1" applyFill="1" applyBorder="1" applyAlignment="1">
      <alignment vertical="center" wrapText="1"/>
      <protection/>
    </xf>
    <xf numFmtId="0" fontId="26" fillId="40" borderId="11" xfId="54" applyFont="1" applyFill="1" applyBorder="1" applyAlignment="1">
      <alignment horizontal="center" vertical="center" wrapText="1"/>
      <protection/>
    </xf>
    <xf numFmtId="1" fontId="7" fillId="40" borderId="11" xfId="54" applyNumberFormat="1" applyFont="1" applyFill="1" applyBorder="1" applyAlignment="1">
      <alignment horizontal="center" vertical="top"/>
      <protection/>
    </xf>
    <xf numFmtId="0" fontId="3" fillId="40" borderId="11" xfId="172" applyNumberFormat="1" applyFont="1" applyFill="1" applyBorder="1" applyAlignment="1">
      <alignment horizontal="left" vertical="top" wrapText="1"/>
    </xf>
    <xf numFmtId="0" fontId="4" fillId="40" borderId="11" xfId="109" applyFont="1" applyFill="1" applyBorder="1" applyAlignment="1">
      <alignment horizontal="left" vertical="center" wrapText="1"/>
      <protection/>
    </xf>
    <xf numFmtId="0" fontId="3" fillId="0" borderId="32" xfId="172" applyNumberFormat="1" applyFont="1" applyFill="1" applyBorder="1" applyAlignment="1">
      <alignment horizontal="left" vertical="top" wrapText="1"/>
    </xf>
    <xf numFmtId="0" fontId="3" fillId="0" borderId="33" xfId="172" applyNumberFormat="1" applyFont="1" applyFill="1" applyBorder="1" applyAlignment="1">
      <alignment horizontal="left" vertical="top" wrapText="1"/>
    </xf>
    <xf numFmtId="0" fontId="3" fillId="0" borderId="34" xfId="172" applyNumberFormat="1" applyFont="1" applyFill="1" applyBorder="1" applyAlignment="1">
      <alignment horizontal="left" vertical="top" wrapText="1"/>
    </xf>
    <xf numFmtId="0" fontId="67" fillId="36" borderId="19" xfId="0" applyFont="1" applyFill="1" applyBorder="1" applyAlignment="1">
      <alignment horizontal="center" vertical="top"/>
    </xf>
    <xf numFmtId="0" fontId="4" fillId="36" borderId="62" xfId="54" applyNumberFormat="1" applyFont="1" applyFill="1" applyBorder="1" applyAlignment="1">
      <alignment horizontal="left" vertical="top" wrapText="1"/>
      <protection/>
    </xf>
    <xf numFmtId="0" fontId="4" fillId="36" borderId="63" xfId="54" applyNumberFormat="1" applyFont="1" applyFill="1" applyBorder="1" applyAlignment="1">
      <alignment horizontal="left" vertical="top" wrapText="1"/>
      <protection/>
    </xf>
    <xf numFmtId="0" fontId="4" fillId="36" borderId="64" xfId="54" applyNumberFormat="1" applyFont="1" applyFill="1" applyBorder="1" applyAlignment="1">
      <alignment horizontal="left" vertical="top" wrapText="1"/>
      <protection/>
    </xf>
    <xf numFmtId="0" fontId="26" fillId="3" borderId="10" xfId="54" applyFont="1" applyFill="1" applyBorder="1" applyAlignment="1">
      <alignment horizontal="center" vertical="center" wrapText="1"/>
      <protection/>
    </xf>
    <xf numFmtId="0" fontId="26" fillId="3" borderId="12" xfId="54" applyFont="1" applyFill="1" applyBorder="1" applyAlignment="1">
      <alignment horizontal="center" vertical="center" wrapText="1"/>
      <protection/>
    </xf>
    <xf numFmtId="0" fontId="26" fillId="3" borderId="42" xfId="54" applyFont="1" applyFill="1" applyBorder="1" applyAlignment="1">
      <alignment horizontal="center" vertical="center" wrapText="1"/>
      <protection/>
    </xf>
    <xf numFmtId="0" fontId="12" fillId="3" borderId="10" xfId="54" applyFont="1" applyFill="1" applyBorder="1" applyAlignment="1">
      <alignment horizontal="center" vertical="top"/>
      <protection/>
    </xf>
    <xf numFmtId="0" fontId="12" fillId="3" borderId="12" xfId="54" applyFont="1" applyFill="1" applyBorder="1" applyAlignment="1">
      <alignment horizontal="center" vertical="top"/>
      <protection/>
    </xf>
    <xf numFmtId="0" fontId="12" fillId="3" borderId="42" xfId="54" applyFont="1" applyFill="1" applyBorder="1" applyAlignment="1">
      <alignment horizontal="center" vertical="top"/>
      <protection/>
    </xf>
    <xf numFmtId="0" fontId="3" fillId="3" borderId="17" xfId="172" applyNumberFormat="1" applyFont="1" applyFill="1" applyBorder="1" applyAlignment="1">
      <alignment horizontal="left" vertical="top" wrapText="1"/>
    </xf>
    <xf numFmtId="0" fontId="3" fillId="3" borderId="18" xfId="172" applyNumberFormat="1" applyFont="1" applyFill="1" applyBorder="1" applyAlignment="1">
      <alignment horizontal="left" vertical="top" wrapText="1"/>
    </xf>
    <xf numFmtId="0" fontId="3" fillId="3" borderId="19" xfId="172" applyNumberFormat="1" applyFont="1" applyFill="1" applyBorder="1" applyAlignment="1">
      <alignment horizontal="left" vertical="top" wrapText="1"/>
    </xf>
    <xf numFmtId="0" fontId="3" fillId="3" borderId="20" xfId="172" applyNumberFormat="1" applyFont="1" applyFill="1" applyBorder="1" applyAlignment="1">
      <alignment horizontal="left" vertical="top" wrapText="1"/>
    </xf>
    <xf numFmtId="0" fontId="3" fillId="3" borderId="0" xfId="172" applyNumberFormat="1" applyFont="1" applyFill="1" applyBorder="1" applyAlignment="1">
      <alignment horizontal="left" vertical="top" wrapText="1"/>
    </xf>
    <xf numFmtId="0" fontId="3" fillId="3" borderId="21" xfId="172" applyNumberFormat="1" applyFont="1" applyFill="1" applyBorder="1" applyAlignment="1">
      <alignment horizontal="left" vertical="top" wrapText="1"/>
    </xf>
    <xf numFmtId="0" fontId="3" fillId="3" borderId="28" xfId="172" applyNumberFormat="1" applyFont="1" applyFill="1" applyBorder="1" applyAlignment="1">
      <alignment horizontal="left" vertical="top" wrapText="1"/>
    </xf>
    <xf numFmtId="0" fontId="3" fillId="3" borderId="29" xfId="172" applyNumberFormat="1" applyFont="1" applyFill="1" applyBorder="1" applyAlignment="1">
      <alignment horizontal="left" vertical="top" wrapText="1"/>
    </xf>
    <xf numFmtId="0" fontId="3" fillId="3" borderId="30" xfId="172" applyNumberFormat="1" applyFont="1" applyFill="1" applyBorder="1" applyAlignment="1">
      <alignment horizontal="left" vertical="top" wrapText="1"/>
    </xf>
    <xf numFmtId="0" fontId="2" fillId="3" borderId="46" xfId="109" applyFont="1" applyFill="1" applyBorder="1" applyAlignment="1">
      <alignment horizontal="center" vertical="center" wrapText="1"/>
      <protection/>
    </xf>
    <xf numFmtId="0" fontId="2" fillId="3" borderId="47" xfId="109" applyFont="1" applyFill="1" applyBorder="1" applyAlignment="1">
      <alignment horizontal="center" vertical="center" wrapText="1"/>
      <protection/>
    </xf>
    <xf numFmtId="0" fontId="2" fillId="3" borderId="31" xfId="109" applyFont="1" applyFill="1" applyBorder="1" applyAlignment="1">
      <alignment horizontal="center" vertical="center" wrapText="1"/>
      <protection/>
    </xf>
    <xf numFmtId="0" fontId="2" fillId="36" borderId="46" xfId="109" applyFont="1" applyFill="1" applyBorder="1" applyAlignment="1">
      <alignment horizontal="center" vertical="center" wrapText="1"/>
      <protection/>
    </xf>
    <xf numFmtId="0" fontId="2" fillId="36" borderId="47" xfId="109" applyFont="1" applyFill="1" applyBorder="1" applyAlignment="1">
      <alignment horizontal="center" vertical="center" wrapText="1"/>
      <protection/>
    </xf>
    <xf numFmtId="0" fontId="2" fillId="36" borderId="31" xfId="109" applyFont="1" applyFill="1" applyBorder="1" applyAlignment="1">
      <alignment horizontal="center" vertical="center" wrapText="1"/>
      <protection/>
    </xf>
    <xf numFmtId="0" fontId="18" fillId="36" borderId="34" xfId="0" applyFont="1" applyFill="1" applyBorder="1" applyAlignment="1">
      <alignment horizontal="center" vertical="top"/>
    </xf>
    <xf numFmtId="0" fontId="0" fillId="36" borderId="11" xfId="0" applyFont="1" applyFill="1" applyBorder="1" applyAlignment="1">
      <alignment horizontal="center" vertical="top"/>
    </xf>
    <xf numFmtId="0" fontId="74" fillId="36" borderId="17" xfId="54" applyNumberFormat="1" applyFont="1" applyFill="1" applyBorder="1" applyAlignment="1">
      <alignment horizontal="center" vertical="top" wrapText="1"/>
      <protection/>
    </xf>
    <xf numFmtId="0" fontId="74" fillId="36" borderId="18" xfId="54" applyNumberFormat="1" applyFont="1" applyFill="1" applyBorder="1" applyAlignment="1">
      <alignment horizontal="center" vertical="top" wrapText="1"/>
      <protection/>
    </xf>
    <xf numFmtId="0" fontId="74" fillId="36" borderId="19" xfId="54" applyNumberFormat="1" applyFont="1" applyFill="1" applyBorder="1" applyAlignment="1">
      <alignment horizontal="center" vertical="top" wrapText="1"/>
      <protection/>
    </xf>
    <xf numFmtId="0" fontId="74" fillId="36" borderId="20" xfId="54" applyNumberFormat="1" applyFont="1" applyFill="1" applyBorder="1" applyAlignment="1">
      <alignment horizontal="center" vertical="top" wrapText="1"/>
      <protection/>
    </xf>
    <xf numFmtId="0" fontId="74" fillId="36" borderId="0" xfId="54" applyNumberFormat="1" applyFont="1" applyFill="1" applyBorder="1" applyAlignment="1">
      <alignment horizontal="center" vertical="top" wrapText="1"/>
      <protection/>
    </xf>
    <xf numFmtId="0" fontId="74" fillId="36" borderId="21" xfId="54" applyNumberFormat="1" applyFont="1" applyFill="1" applyBorder="1" applyAlignment="1">
      <alignment horizontal="center" vertical="top" wrapText="1"/>
      <protection/>
    </xf>
    <xf numFmtId="0" fontId="74" fillId="36" borderId="28" xfId="54" applyNumberFormat="1" applyFont="1" applyFill="1" applyBorder="1" applyAlignment="1">
      <alignment horizontal="center" vertical="top" wrapText="1"/>
      <protection/>
    </xf>
    <xf numFmtId="0" fontId="74" fillId="36" borderId="29" xfId="54" applyNumberFormat="1" applyFont="1" applyFill="1" applyBorder="1" applyAlignment="1">
      <alignment horizontal="center" vertical="top" wrapText="1"/>
      <protection/>
    </xf>
    <xf numFmtId="0" fontId="74" fillId="36" borderId="30" xfId="54" applyNumberFormat="1" applyFont="1" applyFill="1" applyBorder="1" applyAlignment="1">
      <alignment horizontal="center" vertical="top" wrapText="1"/>
      <protection/>
    </xf>
    <xf numFmtId="0" fontId="69" fillId="36" borderId="17" xfId="172" applyNumberFormat="1" applyFont="1" applyFill="1" applyBorder="1" applyAlignment="1">
      <alignment horizontal="left" vertical="top" wrapText="1"/>
    </xf>
    <xf numFmtId="0" fontId="69" fillId="36" borderId="18" xfId="172" applyNumberFormat="1" applyFont="1" applyFill="1" applyBorder="1" applyAlignment="1">
      <alignment horizontal="left" vertical="top" wrapText="1"/>
    </xf>
    <xf numFmtId="0" fontId="69" fillId="36" borderId="19" xfId="172" applyNumberFormat="1" applyFont="1" applyFill="1" applyBorder="1" applyAlignment="1">
      <alignment horizontal="left" vertical="top" wrapText="1"/>
    </xf>
    <xf numFmtId="0" fontId="69" fillId="36" borderId="20" xfId="172" applyNumberFormat="1" applyFont="1" applyFill="1" applyBorder="1" applyAlignment="1">
      <alignment horizontal="left" vertical="top" wrapText="1"/>
    </xf>
    <xf numFmtId="0" fontId="69" fillId="36" borderId="0" xfId="172" applyNumberFormat="1" applyFont="1" applyFill="1" applyBorder="1" applyAlignment="1">
      <alignment horizontal="left" vertical="top" wrapText="1"/>
    </xf>
    <xf numFmtId="0" fontId="69" fillId="36" borderId="21" xfId="172" applyNumberFormat="1" applyFont="1" applyFill="1" applyBorder="1" applyAlignment="1">
      <alignment horizontal="left" vertical="top" wrapText="1"/>
    </xf>
    <xf numFmtId="0" fontId="69" fillId="36" borderId="28" xfId="172" applyNumberFormat="1" applyFont="1" applyFill="1" applyBorder="1" applyAlignment="1">
      <alignment horizontal="left" vertical="top" wrapText="1"/>
    </xf>
    <xf numFmtId="0" fontId="69" fillId="36" borderId="29" xfId="172" applyNumberFormat="1" applyFont="1" applyFill="1" applyBorder="1" applyAlignment="1">
      <alignment horizontal="left" vertical="top" wrapText="1"/>
    </xf>
    <xf numFmtId="0" fontId="69" fillId="36" borderId="30" xfId="172" applyNumberFormat="1" applyFont="1" applyFill="1" applyBorder="1" applyAlignment="1">
      <alignment horizontal="left" vertical="top" wrapText="1"/>
    </xf>
    <xf numFmtId="0" fontId="3" fillId="36" borderId="45" xfId="54" applyFont="1" applyFill="1" applyBorder="1" applyAlignment="1">
      <alignment horizontal="left" vertical="top" wrapText="1"/>
      <protection/>
    </xf>
    <xf numFmtId="0" fontId="2" fillId="0" borderId="49" xfId="54" applyFont="1" applyFill="1" applyBorder="1" applyAlignment="1">
      <alignment horizontal="center" vertical="top" wrapText="1"/>
      <protection/>
    </xf>
    <xf numFmtId="0" fontId="2" fillId="0" borderId="50" xfId="54" applyFont="1" applyFill="1" applyBorder="1" applyAlignment="1">
      <alignment horizontal="center" vertical="top" wrapText="1"/>
      <protection/>
    </xf>
    <xf numFmtId="0" fontId="2" fillId="0" borderId="65" xfId="54" applyFont="1" applyFill="1" applyBorder="1" applyAlignment="1">
      <alignment horizontal="center" vertical="top" wrapText="1"/>
      <protection/>
    </xf>
    <xf numFmtId="0" fontId="2" fillId="0" borderId="43" xfId="54" applyFont="1" applyFill="1" applyBorder="1" applyAlignment="1">
      <alignment horizontal="left" vertical="top" wrapText="1"/>
      <protection/>
    </xf>
    <xf numFmtId="0" fontId="2" fillId="0" borderId="44" xfId="54" applyFont="1" applyFill="1" applyBorder="1" applyAlignment="1">
      <alignment horizontal="left" vertical="top" wrapText="1"/>
      <protection/>
    </xf>
    <xf numFmtId="0" fontId="2" fillId="0" borderId="45" xfId="54" applyFont="1" applyFill="1" applyBorder="1" applyAlignment="1">
      <alignment horizontal="left" vertical="top" wrapText="1"/>
      <protection/>
    </xf>
    <xf numFmtId="0" fontId="4" fillId="0" borderId="17" xfId="109" applyFont="1" applyFill="1" applyBorder="1" applyAlignment="1">
      <alignment horizontal="center" vertical="center" wrapText="1"/>
      <protection/>
    </xf>
    <xf numFmtId="0" fontId="4" fillId="0" borderId="18" xfId="109" applyFont="1" applyFill="1" applyBorder="1" applyAlignment="1">
      <alignment horizontal="center" vertical="center" wrapText="1"/>
      <protection/>
    </xf>
    <xf numFmtId="0" fontId="4" fillId="0" borderId="19" xfId="109" applyFont="1" applyFill="1" applyBorder="1" applyAlignment="1">
      <alignment horizontal="center" vertical="center" wrapText="1"/>
      <protection/>
    </xf>
    <xf numFmtId="43" fontId="72" fillId="36" borderId="10" xfId="54" applyNumberFormat="1" applyFont="1" applyFill="1" applyBorder="1" applyAlignment="1">
      <alignment vertical="top"/>
      <protection/>
    </xf>
    <xf numFmtId="0" fontId="72" fillId="36" borderId="12" xfId="54" applyFont="1" applyFill="1" applyBorder="1" applyAlignment="1">
      <alignment vertical="top"/>
      <protection/>
    </xf>
    <xf numFmtId="0" fontId="72" fillId="36" borderId="42" xfId="54" applyFont="1" applyFill="1" applyBorder="1" applyAlignment="1">
      <alignment vertical="top"/>
      <protection/>
    </xf>
    <xf numFmtId="171" fontId="7" fillId="0" borderId="10" xfId="54" applyNumberFormat="1" applyFont="1" applyFill="1" applyBorder="1" applyAlignment="1">
      <alignment horizontal="center" vertical="top"/>
      <protection/>
    </xf>
    <xf numFmtId="0" fontId="4" fillId="0" borderId="46" xfId="109" applyFont="1" applyFill="1" applyBorder="1" applyAlignment="1">
      <alignment horizontal="left" vertical="center" wrapText="1"/>
      <protection/>
    </xf>
    <xf numFmtId="16" fontId="3" fillId="0" borderId="10" xfId="54" applyNumberFormat="1" applyFont="1" applyFill="1" applyBorder="1" applyAlignment="1">
      <alignment horizontal="center" vertical="center" textRotation="90" wrapText="1"/>
      <protection/>
    </xf>
    <xf numFmtId="16" fontId="3" fillId="0" borderId="12" xfId="54" applyNumberFormat="1" applyFont="1" applyFill="1" applyBorder="1" applyAlignment="1">
      <alignment horizontal="center" vertical="center" textRotation="90" wrapText="1"/>
      <protection/>
    </xf>
    <xf numFmtId="16" fontId="3" fillId="0" borderId="13" xfId="54" applyNumberFormat="1" applyFont="1" applyFill="1" applyBorder="1" applyAlignment="1">
      <alignment horizontal="center" vertical="center" textRotation="90" wrapText="1"/>
      <protection/>
    </xf>
    <xf numFmtId="0" fontId="26" fillId="0" borderId="46" xfId="109" applyFont="1" applyFill="1" applyBorder="1" applyAlignment="1">
      <alignment horizontal="left" vertical="center" wrapText="1"/>
      <protection/>
    </xf>
    <xf numFmtId="0" fontId="26" fillId="0" borderId="47" xfId="109" applyFont="1" applyFill="1" applyBorder="1" applyAlignment="1">
      <alignment horizontal="left" vertical="center" wrapText="1"/>
      <protection/>
    </xf>
    <xf numFmtId="0" fontId="26" fillId="0" borderId="31" xfId="109" applyFont="1" applyFill="1" applyBorder="1" applyAlignment="1">
      <alignment horizontal="left" vertical="center" wrapText="1"/>
      <protection/>
    </xf>
    <xf numFmtId="0" fontId="9" fillId="0" borderId="0" xfId="0" applyFont="1" applyAlignment="1">
      <alignment horizontal="center"/>
    </xf>
    <xf numFmtId="0" fontId="2" fillId="0" borderId="11"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13" xfId="54" applyFont="1" applyBorder="1" applyAlignment="1">
      <alignment horizontal="center" vertical="center" wrapText="1"/>
      <protection/>
    </xf>
    <xf numFmtId="0" fontId="3" fillId="33" borderId="24" xfId="54" applyFont="1" applyFill="1" applyBorder="1" applyAlignment="1">
      <alignment horizontal="center" vertical="center"/>
      <protection/>
    </xf>
    <xf numFmtId="0" fontId="3" fillId="33" borderId="35" xfId="54" applyFont="1" applyFill="1" applyBorder="1" applyAlignment="1">
      <alignment horizontal="center" vertical="center"/>
      <protection/>
    </xf>
    <xf numFmtId="0" fontId="3" fillId="33" borderId="14" xfId="54" applyFont="1" applyFill="1" applyBorder="1" applyAlignment="1">
      <alignment horizontal="center" vertical="center"/>
      <protection/>
    </xf>
    <xf numFmtId="0" fontId="3" fillId="34" borderId="10" xfId="54" applyFont="1" applyFill="1" applyBorder="1" applyAlignment="1">
      <alignment horizontal="center" vertical="center"/>
      <protection/>
    </xf>
    <xf numFmtId="0" fontId="3" fillId="34" borderId="13" xfId="54" applyFont="1" applyFill="1" applyBorder="1" applyAlignment="1">
      <alignment horizontal="center" vertical="center"/>
      <protection/>
    </xf>
    <xf numFmtId="0" fontId="2" fillId="0" borderId="24" xfId="54" applyFont="1" applyBorder="1" applyAlignment="1">
      <alignment horizontal="center" vertical="center"/>
      <protection/>
    </xf>
    <xf numFmtId="0" fontId="2" fillId="0" borderId="14" xfId="54" applyFont="1" applyBorder="1" applyAlignment="1">
      <alignment horizontal="center" vertical="center"/>
      <protection/>
    </xf>
    <xf numFmtId="0" fontId="2" fillId="34" borderId="10" xfId="54" applyFont="1" applyFill="1" applyBorder="1" applyAlignment="1">
      <alignment horizontal="center" vertical="center"/>
      <protection/>
    </xf>
    <xf numFmtId="0" fontId="2" fillId="34" borderId="12" xfId="54" applyFont="1" applyFill="1" applyBorder="1" applyAlignment="1">
      <alignment horizontal="center" vertical="center"/>
      <protection/>
    </xf>
    <xf numFmtId="0" fontId="2" fillId="34" borderId="13" xfId="54" applyFont="1" applyFill="1" applyBorder="1" applyAlignment="1">
      <alignment horizontal="center" vertical="center"/>
      <protection/>
    </xf>
    <xf numFmtId="0" fontId="3" fillId="36" borderId="10" xfId="54" applyFont="1" applyFill="1" applyBorder="1" applyAlignment="1">
      <alignment horizontal="center" vertical="center" wrapText="1"/>
      <protection/>
    </xf>
    <xf numFmtId="0" fontId="3" fillId="34" borderId="12" xfId="54" applyFont="1" applyFill="1" applyBorder="1" applyAlignment="1">
      <alignment horizontal="center" vertical="center" wrapText="1"/>
      <protection/>
    </xf>
    <xf numFmtId="0" fontId="3" fillId="34" borderId="13" xfId="54" applyFont="1" applyFill="1" applyBorder="1" applyAlignment="1">
      <alignment horizontal="center" vertical="center" wrapText="1"/>
      <protection/>
    </xf>
    <xf numFmtId="172" fontId="3" fillId="0" borderId="10" xfId="171" applyNumberFormat="1" applyFont="1" applyFill="1" applyBorder="1" applyAlignment="1">
      <alignment horizontal="center" vertical="center" wrapText="1"/>
    </xf>
    <xf numFmtId="172" fontId="3" fillId="0" borderId="12" xfId="171" applyNumberFormat="1" applyFont="1" applyFill="1" applyBorder="1" applyAlignment="1">
      <alignment horizontal="center" vertical="center" wrapText="1"/>
    </xf>
    <xf numFmtId="172" fontId="3" fillId="0" borderId="13" xfId="171" applyNumberFormat="1" applyFont="1" applyFill="1" applyBorder="1" applyAlignment="1">
      <alignment horizontal="center" vertical="center" wrapText="1"/>
    </xf>
    <xf numFmtId="0" fontId="6" fillId="0" borderId="12" xfId="54" applyFont="1" applyBorder="1" applyAlignment="1">
      <alignment horizontal="center" vertical="center" wrapText="1"/>
      <protection/>
    </xf>
    <xf numFmtId="0" fontId="6" fillId="0" borderId="13" xfId="54" applyFont="1" applyBorder="1" applyAlignment="1">
      <alignment horizontal="center" vertical="center" wrapText="1"/>
      <protection/>
    </xf>
    <xf numFmtId="173" fontId="5" fillId="0" borderId="10" xfId="54" applyNumberFormat="1" applyFont="1" applyFill="1" applyBorder="1" applyAlignment="1">
      <alignment horizontal="left" vertical="top" wrapText="1"/>
      <protection/>
    </xf>
    <xf numFmtId="173" fontId="5" fillId="0" borderId="12" xfId="54" applyNumberFormat="1" applyFont="1" applyFill="1" applyBorder="1" applyAlignment="1">
      <alignment horizontal="left" vertical="top" wrapText="1"/>
      <protection/>
    </xf>
    <xf numFmtId="173" fontId="5" fillId="0" borderId="13" xfId="54" applyNumberFormat="1" applyFont="1" applyFill="1" applyBorder="1" applyAlignment="1">
      <alignment horizontal="left" vertical="top" wrapText="1"/>
      <protection/>
    </xf>
    <xf numFmtId="0" fontId="3" fillId="0" borderId="10" xfId="54" applyFont="1" applyFill="1" applyBorder="1" applyAlignment="1">
      <alignment horizontal="center" vertical="center" wrapText="1"/>
      <protection/>
    </xf>
    <xf numFmtId="0" fontId="7" fillId="0" borderId="12" xfId="54" applyFont="1" applyBorder="1" applyAlignment="1">
      <alignment horizontal="center" vertical="center" wrapText="1"/>
      <protection/>
    </xf>
    <xf numFmtId="0" fontId="7" fillId="0" borderId="13" xfId="54" applyFont="1" applyBorder="1" applyAlignment="1">
      <alignment horizontal="center" vertical="center" wrapText="1"/>
      <protection/>
    </xf>
  </cellXfs>
  <cellStyles count="1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10" xfId="55"/>
    <cellStyle name="Обычный 2 2 11" xfId="56"/>
    <cellStyle name="Обычный 2 2 2" xfId="57"/>
    <cellStyle name="Обычный 2 2 2 2" xfId="58"/>
    <cellStyle name="Обычный 2 2 2 2 2" xfId="59"/>
    <cellStyle name="Обычный 2 2 2 2 3" xfId="60"/>
    <cellStyle name="Обычный 2 2 2 2 4" xfId="61"/>
    <cellStyle name="Обычный 2 2 2 2 5" xfId="62"/>
    <cellStyle name="Обычный 2 2 2 2 6" xfId="63"/>
    <cellStyle name="Обычный 2 2 2 3" xfId="64"/>
    <cellStyle name="Обычный 2 2 2 4" xfId="65"/>
    <cellStyle name="Обычный 2 2 2 5" xfId="66"/>
    <cellStyle name="Обычный 2 2 2 6" xfId="67"/>
    <cellStyle name="Обычный 2 2 2 7" xfId="68"/>
    <cellStyle name="Обычный 2 2 3" xfId="69"/>
    <cellStyle name="Обычный 2 2 3 2" xfId="70"/>
    <cellStyle name="Обычный 2 2 3 2 2" xfId="71"/>
    <cellStyle name="Обычный 2 2 3 2 3" xfId="72"/>
    <cellStyle name="Обычный 2 2 3 2 4" xfId="73"/>
    <cellStyle name="Обычный 2 2 3 2 5" xfId="74"/>
    <cellStyle name="Обычный 2 2 3 2 6" xfId="75"/>
    <cellStyle name="Обычный 2 2 3 3" xfId="76"/>
    <cellStyle name="Обычный 2 2 3 4" xfId="77"/>
    <cellStyle name="Обычный 2 2 3 5" xfId="78"/>
    <cellStyle name="Обычный 2 2 3 6" xfId="79"/>
    <cellStyle name="Обычный 2 2 3 7" xfId="80"/>
    <cellStyle name="Обычный 2 2 4" xfId="81"/>
    <cellStyle name="Обычный 2 2 4 2" xfId="82"/>
    <cellStyle name="Обычный 2 2 4 2 2" xfId="83"/>
    <cellStyle name="Обычный 2 2 4 2 3" xfId="84"/>
    <cellStyle name="Обычный 2 2 4 2 4" xfId="85"/>
    <cellStyle name="Обычный 2 2 4 2 5" xfId="86"/>
    <cellStyle name="Обычный 2 2 4 2 6" xfId="87"/>
    <cellStyle name="Обычный 2 2 4 3" xfId="88"/>
    <cellStyle name="Обычный 2 2 4 4" xfId="89"/>
    <cellStyle name="Обычный 2 2 4 5" xfId="90"/>
    <cellStyle name="Обычный 2 2 4 6" xfId="91"/>
    <cellStyle name="Обычный 2 2 4 7" xfId="92"/>
    <cellStyle name="Обычный 2 2 5" xfId="93"/>
    <cellStyle name="Обычный 2 2 5 2" xfId="94"/>
    <cellStyle name="Обычный 2 2 5 3" xfId="95"/>
    <cellStyle name="Обычный 2 2 5 4" xfId="96"/>
    <cellStyle name="Обычный 2 2 5 5" xfId="97"/>
    <cellStyle name="Обычный 2 2 5 6" xfId="98"/>
    <cellStyle name="Обычный 2 2 6" xfId="99"/>
    <cellStyle name="Обычный 2 2 6 2" xfId="100"/>
    <cellStyle name="Обычный 2 2 6 3" xfId="101"/>
    <cellStyle name="Обычный 2 2 6 4" xfId="102"/>
    <cellStyle name="Обычный 2 2 6 5" xfId="103"/>
    <cellStyle name="Обычный 2 2 6 6" xfId="104"/>
    <cellStyle name="Обычный 2 2 7" xfId="105"/>
    <cellStyle name="Обычный 2 2 7 2" xfId="106"/>
    <cellStyle name="Обычный 2 2 8" xfId="107"/>
    <cellStyle name="Обычный 2 2 9" xfId="108"/>
    <cellStyle name="Обычный 2 2_30-ра" xfId="109"/>
    <cellStyle name="Обычный 3" xfId="110"/>
    <cellStyle name="Обычный 4" xfId="111"/>
    <cellStyle name="Обычный 4 10" xfId="112"/>
    <cellStyle name="Обычный 4 2" xfId="113"/>
    <cellStyle name="Обычный 4 2 2" xfId="114"/>
    <cellStyle name="Обычный 4 2 2 2" xfId="115"/>
    <cellStyle name="Обычный 4 2 2 3" xfId="116"/>
    <cellStyle name="Обычный 4 2 2 4" xfId="117"/>
    <cellStyle name="Обычный 4 2 2 5" xfId="118"/>
    <cellStyle name="Обычный 4 2 2 6" xfId="119"/>
    <cellStyle name="Обычный 4 2 3" xfId="120"/>
    <cellStyle name="Обычный 4 2 4" xfId="121"/>
    <cellStyle name="Обычный 4 2 5" xfId="122"/>
    <cellStyle name="Обычный 4 2 6" xfId="123"/>
    <cellStyle name="Обычный 4 2 7" xfId="124"/>
    <cellStyle name="Обычный 4 3" xfId="125"/>
    <cellStyle name="Обычный 4 3 2" xfId="126"/>
    <cellStyle name="Обычный 4 3 2 2" xfId="127"/>
    <cellStyle name="Обычный 4 3 2 3" xfId="128"/>
    <cellStyle name="Обычный 4 3 2 4" xfId="129"/>
    <cellStyle name="Обычный 4 3 2 5" xfId="130"/>
    <cellStyle name="Обычный 4 3 2 6" xfId="131"/>
    <cellStyle name="Обычный 4 3 3" xfId="132"/>
    <cellStyle name="Обычный 4 3 4" xfId="133"/>
    <cellStyle name="Обычный 4 3 5" xfId="134"/>
    <cellStyle name="Обычный 4 3 6" xfId="135"/>
    <cellStyle name="Обычный 4 3 7" xfId="136"/>
    <cellStyle name="Обычный 4 4" xfId="137"/>
    <cellStyle name="Обычный 4 4 2" xfId="138"/>
    <cellStyle name="Обычный 4 4 3" xfId="139"/>
    <cellStyle name="Обычный 4 4 4" xfId="140"/>
    <cellStyle name="Обычный 4 4 5" xfId="141"/>
    <cellStyle name="Обычный 4 4 6" xfId="142"/>
    <cellStyle name="Обычный 4 5" xfId="143"/>
    <cellStyle name="Обычный 4 5 2" xfId="144"/>
    <cellStyle name="Обычный 4 5 3" xfId="145"/>
    <cellStyle name="Обычный 4 5 4" xfId="146"/>
    <cellStyle name="Обычный 4 5 5" xfId="147"/>
    <cellStyle name="Обычный 4 5 6" xfId="148"/>
    <cellStyle name="Обычный 4 6" xfId="149"/>
    <cellStyle name="Обычный 4 7" xfId="150"/>
    <cellStyle name="Обычный 4 8" xfId="151"/>
    <cellStyle name="Обычный 4 9" xfId="152"/>
    <cellStyle name="Followed Hyperlink" xfId="153"/>
    <cellStyle name="Плохой" xfId="154"/>
    <cellStyle name="Пояснение" xfId="155"/>
    <cellStyle name="Примечание" xfId="156"/>
    <cellStyle name="Percent" xfId="157"/>
    <cellStyle name="Процентный 2" xfId="158"/>
    <cellStyle name="Процентный 2 2" xfId="159"/>
    <cellStyle name="Процентный 2 2 2" xfId="160"/>
    <cellStyle name="Процентный 2 3" xfId="161"/>
    <cellStyle name="Процентный 3" xfId="162"/>
    <cellStyle name="Процентный 3 2" xfId="163"/>
    <cellStyle name="Процентный 4" xfId="164"/>
    <cellStyle name="Процентный 4 2" xfId="165"/>
    <cellStyle name="Связанная ячейка" xfId="166"/>
    <cellStyle name="Текст предупреждения" xfId="167"/>
    <cellStyle name="Comma" xfId="168"/>
    <cellStyle name="Comma [0]" xfId="169"/>
    <cellStyle name="Финансовый 2" xfId="170"/>
    <cellStyle name="Финансовый 2 2" xfId="171"/>
    <cellStyle name="Финансовый 2 2 2" xfId="172"/>
    <cellStyle name="Финансовый 2 3" xfId="173"/>
    <cellStyle name="Финансовый 3" xfId="174"/>
    <cellStyle name="Финансовый 3 2" xfId="175"/>
    <cellStyle name="Финансовый 3 2 2" xfId="176"/>
    <cellStyle name="Финансовый 3 3" xfId="177"/>
    <cellStyle name="Финансовый 4" xfId="178"/>
    <cellStyle name="Финансовый 4 2" xfId="179"/>
    <cellStyle name="Финансовый 5" xfId="180"/>
    <cellStyle name="Финансовый 5 2" xfId="181"/>
    <cellStyle name="Финансовый 6" xfId="182"/>
    <cellStyle name="Хороший" xfId="18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12012604.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DZ355"/>
  <sheetViews>
    <sheetView tabSelected="1" zoomScale="75" zoomScaleNormal="75" zoomScaleSheetLayoutView="50" zoomScalePageLayoutView="0" workbookViewId="0" topLeftCell="A1">
      <pane xSplit="1" ySplit="6" topLeftCell="C92" activePane="bottomRight" state="frozen"/>
      <selection pane="topLeft" activeCell="A1" sqref="A1"/>
      <selection pane="topRight" activeCell="B1" sqref="B1"/>
      <selection pane="bottomLeft" activeCell="A7" sqref="A7"/>
      <selection pane="bottomRight" activeCell="K6" sqref="K6"/>
    </sheetView>
  </sheetViews>
  <sheetFormatPr defaultColWidth="9.140625" defaultRowHeight="15" outlineLevelCol="1"/>
  <cols>
    <col min="1" max="1" width="7.28125" style="47" customWidth="1"/>
    <col min="2" max="2" width="37.140625" style="27" customWidth="1"/>
    <col min="3" max="3" width="18.8515625" style="27" customWidth="1"/>
    <col min="4" max="4" width="18.7109375" style="27" customWidth="1"/>
    <col min="5" max="5" width="13.8515625" style="27" customWidth="1"/>
    <col min="6" max="6" width="11.8515625" style="27" customWidth="1"/>
    <col min="7" max="7" width="18.28125" style="27" customWidth="1"/>
    <col min="8" max="8" width="17.00390625" style="27" customWidth="1"/>
    <col min="9" max="9" width="14.00390625" style="27" customWidth="1"/>
    <col min="10" max="10" width="15.8515625" style="27" customWidth="1"/>
    <col min="11" max="11" width="31.7109375" style="27" customWidth="1"/>
    <col min="12" max="12" width="12.140625" style="27" customWidth="1"/>
    <col min="13" max="13" width="13.57421875" style="27" customWidth="1"/>
    <col min="14" max="14" width="18.7109375" style="27" customWidth="1"/>
    <col min="15" max="15" width="21.28125" style="27" customWidth="1"/>
    <col min="16" max="16" width="35.7109375" style="27" customWidth="1"/>
    <col min="17" max="17" width="16.57421875" style="27" customWidth="1"/>
    <col min="18" max="18" width="9.140625" style="27" customWidth="1"/>
    <col min="19" max="19" width="9.57421875" style="27" hidden="1" customWidth="1" outlineLevel="1"/>
    <col min="20" max="20" width="9.140625" style="27" customWidth="1" collapsed="1"/>
    <col min="21" max="16384" width="9.140625" style="27" customWidth="1"/>
  </cols>
  <sheetData>
    <row r="1" spans="3:13" ht="23.25" customHeight="1">
      <c r="C1" s="28"/>
      <c r="D1" s="28"/>
      <c r="F1" s="29"/>
      <c r="M1" s="30"/>
    </row>
    <row r="2" spans="1:16" s="31" customFormat="1" ht="40.5" customHeight="1">
      <c r="A2" s="604" t="s">
        <v>258</v>
      </c>
      <c r="B2" s="604"/>
      <c r="C2" s="604"/>
      <c r="D2" s="604"/>
      <c r="E2" s="604"/>
      <c r="F2" s="604"/>
      <c r="G2" s="604"/>
      <c r="H2" s="604"/>
      <c r="I2" s="604"/>
      <c r="J2" s="604"/>
      <c r="K2" s="604"/>
      <c r="L2" s="604"/>
      <c r="M2" s="604"/>
      <c r="N2" s="604"/>
      <c r="O2" s="604"/>
      <c r="P2" s="604"/>
    </row>
    <row r="3" spans="1:18" s="31" customFormat="1" ht="23.25" customHeight="1" thickBot="1">
      <c r="A3" s="48"/>
      <c r="Q3" s="32"/>
      <c r="R3" s="32"/>
    </row>
    <row r="4" spans="1:18" s="34" customFormat="1" ht="57" customHeight="1">
      <c r="A4" s="593" t="s">
        <v>1</v>
      </c>
      <c r="B4" s="595" t="s">
        <v>37</v>
      </c>
      <c r="C4" s="608" t="s">
        <v>260</v>
      </c>
      <c r="D4" s="609"/>
      <c r="E4" s="610"/>
      <c r="F4" s="589" t="s">
        <v>41</v>
      </c>
      <c r="G4" s="590"/>
      <c r="H4" s="590"/>
      <c r="I4" s="590"/>
      <c r="J4" s="591"/>
      <c r="K4" s="597" t="s">
        <v>46</v>
      </c>
      <c r="L4" s="597"/>
      <c r="M4" s="597"/>
      <c r="N4" s="597"/>
      <c r="O4" s="595" t="s">
        <v>49</v>
      </c>
      <c r="P4" s="606" t="s">
        <v>52</v>
      </c>
      <c r="Q4" s="33"/>
      <c r="R4" s="33"/>
    </row>
    <row r="5" spans="1:18" s="34" customFormat="1" ht="168" customHeight="1">
      <c r="A5" s="594"/>
      <c r="B5" s="596"/>
      <c r="C5" s="35" t="s">
        <v>259</v>
      </c>
      <c r="D5" s="35" t="s">
        <v>38</v>
      </c>
      <c r="E5" s="36" t="s">
        <v>39</v>
      </c>
      <c r="F5" s="36" t="s">
        <v>4</v>
      </c>
      <c r="G5" s="35" t="s">
        <v>261</v>
      </c>
      <c r="H5" s="35" t="s">
        <v>262</v>
      </c>
      <c r="I5" s="37" t="s">
        <v>43</v>
      </c>
      <c r="J5" s="37" t="s">
        <v>44</v>
      </c>
      <c r="K5" s="37" t="s">
        <v>50</v>
      </c>
      <c r="L5" s="26" t="s">
        <v>263</v>
      </c>
      <c r="M5" s="26" t="s">
        <v>264</v>
      </c>
      <c r="N5" s="26" t="s">
        <v>47</v>
      </c>
      <c r="O5" s="596"/>
      <c r="P5" s="607"/>
      <c r="Q5" s="33"/>
      <c r="R5" s="33"/>
    </row>
    <row r="6" spans="1:130" s="35" customFormat="1" ht="63">
      <c r="A6" s="49"/>
      <c r="B6" s="35">
        <v>1</v>
      </c>
      <c r="C6" s="35">
        <v>2</v>
      </c>
      <c r="D6" s="35">
        <v>3</v>
      </c>
      <c r="E6" s="35" t="s">
        <v>40</v>
      </c>
      <c r="F6" s="35">
        <v>5</v>
      </c>
      <c r="G6" s="35">
        <v>6</v>
      </c>
      <c r="H6" s="35">
        <v>7</v>
      </c>
      <c r="I6" s="35" t="s">
        <v>42</v>
      </c>
      <c r="J6" s="35" t="s">
        <v>45</v>
      </c>
      <c r="K6" s="35">
        <v>10</v>
      </c>
      <c r="L6" s="35">
        <v>11</v>
      </c>
      <c r="M6" s="35">
        <v>12</v>
      </c>
      <c r="N6" s="35" t="s">
        <v>48</v>
      </c>
      <c r="O6" s="38" t="s">
        <v>0</v>
      </c>
      <c r="P6" s="39">
        <v>15</v>
      </c>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38"/>
    </row>
    <row r="7" spans="1:129" s="43" customFormat="1" ht="130.5" customHeight="1">
      <c r="A7" s="557">
        <v>1</v>
      </c>
      <c r="B7" s="531" t="s">
        <v>57</v>
      </c>
      <c r="C7" s="303">
        <v>52</v>
      </c>
      <c r="D7" s="303">
        <v>51</v>
      </c>
      <c r="E7" s="303">
        <f>D7/C7*100</f>
        <v>98.07692307692307</v>
      </c>
      <c r="F7" s="70" t="s">
        <v>7</v>
      </c>
      <c r="G7" s="71">
        <f>SUM(G8:G11)</f>
        <v>8160</v>
      </c>
      <c r="H7" s="71">
        <f>SUM(H8:H11)</f>
        <v>8694</v>
      </c>
      <c r="I7" s="71">
        <f>H7/G7*100</f>
        <v>106.54411764705883</v>
      </c>
      <c r="J7" s="72">
        <f>E7/I7*100</f>
        <v>92.0528746615703</v>
      </c>
      <c r="K7" s="301" t="s">
        <v>184</v>
      </c>
      <c r="L7" s="26">
        <v>386852</v>
      </c>
      <c r="M7" s="26">
        <v>406945</v>
      </c>
      <c r="N7" s="57">
        <f>M7/L7*100</f>
        <v>105.19397599081819</v>
      </c>
      <c r="O7" s="484">
        <f>N25*J7/100</f>
        <v>66.77092659895504</v>
      </c>
      <c r="P7" s="584" t="s">
        <v>67</v>
      </c>
      <c r="Q7" s="41"/>
      <c r="R7" s="41"/>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row>
    <row r="8" spans="1:18" s="43" customFormat="1" ht="99.75" customHeight="1">
      <c r="A8" s="558"/>
      <c r="B8" s="532"/>
      <c r="C8" s="561" t="s">
        <v>322</v>
      </c>
      <c r="D8" s="562"/>
      <c r="E8" s="563"/>
      <c r="F8" s="73" t="s">
        <v>54</v>
      </c>
      <c r="G8" s="74">
        <v>0</v>
      </c>
      <c r="H8" s="74">
        <v>0</v>
      </c>
      <c r="I8" s="71" t="e">
        <f>H8/G8*100</f>
        <v>#DIV/0!</v>
      </c>
      <c r="J8" s="72" t="e">
        <f>E8/I8*100</f>
        <v>#DIV/0!</v>
      </c>
      <c r="K8" s="58" t="s">
        <v>185</v>
      </c>
      <c r="L8" s="59">
        <v>102.2</v>
      </c>
      <c r="M8" s="26">
        <v>148.5</v>
      </c>
      <c r="N8" s="57">
        <f aca="true" t="shared" si="0" ref="N8:N24">M8/L8*100</f>
        <v>145.30332681017612</v>
      </c>
      <c r="O8" s="485"/>
      <c r="P8" s="585"/>
      <c r="Q8" s="44"/>
      <c r="R8" s="44"/>
    </row>
    <row r="9" spans="1:18" s="43" customFormat="1" ht="50.25" customHeight="1">
      <c r="A9" s="558"/>
      <c r="B9" s="532"/>
      <c r="C9" s="564"/>
      <c r="D9" s="565"/>
      <c r="E9" s="566"/>
      <c r="F9" s="73" t="s">
        <v>53</v>
      </c>
      <c r="G9" s="74">
        <v>0</v>
      </c>
      <c r="H9" s="74">
        <v>0</v>
      </c>
      <c r="I9" s="71" t="e">
        <f>H9/G9*100</f>
        <v>#DIV/0!</v>
      </c>
      <c r="J9" s="72" t="e">
        <f>E9/I9*100</f>
        <v>#DIV/0!</v>
      </c>
      <c r="K9" s="60" t="s">
        <v>186</v>
      </c>
      <c r="L9" s="59">
        <v>977.8</v>
      </c>
      <c r="M9" s="26" t="s">
        <v>265</v>
      </c>
      <c r="N9" s="57">
        <v>151.9</v>
      </c>
      <c r="O9" s="485"/>
      <c r="P9" s="585"/>
      <c r="Q9" s="44"/>
      <c r="R9" s="44"/>
    </row>
    <row r="10" spans="1:18" s="43" customFormat="1" ht="75" customHeight="1" thickBot="1">
      <c r="A10" s="558"/>
      <c r="B10" s="532"/>
      <c r="C10" s="564"/>
      <c r="D10" s="565"/>
      <c r="E10" s="566"/>
      <c r="F10" s="73" t="s">
        <v>55</v>
      </c>
      <c r="G10" s="74">
        <v>300</v>
      </c>
      <c r="H10" s="74">
        <v>0</v>
      </c>
      <c r="I10" s="71">
        <f>H10/G10*100</f>
        <v>0</v>
      </c>
      <c r="J10" s="72" t="e">
        <f>E10/I10*100</f>
        <v>#DIV/0!</v>
      </c>
      <c r="K10" s="61" t="s">
        <v>187</v>
      </c>
      <c r="L10" s="59">
        <v>102.2</v>
      </c>
      <c r="M10" s="26">
        <v>140.9</v>
      </c>
      <c r="N10" s="57">
        <f t="shared" si="0"/>
        <v>137.866927592955</v>
      </c>
      <c r="O10" s="485"/>
      <c r="P10" s="585"/>
      <c r="Q10" s="44"/>
      <c r="R10" s="44"/>
    </row>
    <row r="11" spans="1:18" s="43" customFormat="1" ht="141" customHeight="1" thickBot="1">
      <c r="A11" s="558"/>
      <c r="B11" s="532"/>
      <c r="C11" s="564"/>
      <c r="D11" s="565"/>
      <c r="E11" s="566"/>
      <c r="F11" s="73" t="s">
        <v>56</v>
      </c>
      <c r="G11" s="74">
        <v>7860</v>
      </c>
      <c r="H11" s="74">
        <v>8694</v>
      </c>
      <c r="I11" s="71">
        <f>H11/G11*100</f>
        <v>110.61068702290075</v>
      </c>
      <c r="J11" s="72">
        <f>E11/I11*100</f>
        <v>0</v>
      </c>
      <c r="K11" s="62" t="s">
        <v>188</v>
      </c>
      <c r="L11" s="59">
        <v>442343</v>
      </c>
      <c r="M11" s="26">
        <v>642169</v>
      </c>
      <c r="N11" s="57">
        <f t="shared" si="0"/>
        <v>145.17444607465248</v>
      </c>
      <c r="O11" s="485"/>
      <c r="P11" s="585"/>
      <c r="Q11" s="44"/>
      <c r="R11" s="44"/>
    </row>
    <row r="12" spans="1:18" s="43" customFormat="1" ht="86.25" customHeight="1" thickBot="1">
      <c r="A12" s="558"/>
      <c r="B12" s="532"/>
      <c r="C12" s="564"/>
      <c r="D12" s="565"/>
      <c r="E12" s="566"/>
      <c r="F12" s="73"/>
      <c r="G12" s="74"/>
      <c r="H12" s="74"/>
      <c r="I12" s="71"/>
      <c r="J12" s="72"/>
      <c r="K12" s="58" t="s">
        <v>189</v>
      </c>
      <c r="L12" s="26">
        <v>197330</v>
      </c>
      <c r="M12" s="26">
        <v>342351</v>
      </c>
      <c r="N12" s="57">
        <f t="shared" si="0"/>
        <v>173.49161303400396</v>
      </c>
      <c r="O12" s="485"/>
      <c r="P12" s="585"/>
      <c r="Q12" s="44"/>
      <c r="R12" s="44"/>
    </row>
    <row r="13" spans="1:18" s="43" customFormat="1" ht="75" customHeight="1">
      <c r="A13" s="558"/>
      <c r="B13" s="532"/>
      <c r="C13" s="564"/>
      <c r="D13" s="565"/>
      <c r="E13" s="566"/>
      <c r="F13" s="75"/>
      <c r="G13" s="74"/>
      <c r="H13" s="74"/>
      <c r="I13" s="71"/>
      <c r="J13" s="72"/>
      <c r="K13" s="63" t="s">
        <v>190</v>
      </c>
      <c r="L13" s="302">
        <v>20</v>
      </c>
      <c r="M13" s="302">
        <v>12</v>
      </c>
      <c r="N13" s="57">
        <f t="shared" si="0"/>
        <v>60</v>
      </c>
      <c r="O13" s="485"/>
      <c r="P13" s="585"/>
      <c r="Q13" s="44"/>
      <c r="R13" s="44"/>
    </row>
    <row r="14" spans="1:18" s="43" customFormat="1" ht="72.75" customHeight="1">
      <c r="A14" s="558"/>
      <c r="B14" s="532"/>
      <c r="C14" s="564"/>
      <c r="D14" s="565"/>
      <c r="E14" s="566"/>
      <c r="F14" s="304"/>
      <c r="G14" s="305"/>
      <c r="H14" s="305"/>
      <c r="I14" s="305"/>
      <c r="J14" s="305"/>
      <c r="K14" s="64" t="s">
        <v>191</v>
      </c>
      <c r="L14" s="65">
        <v>63</v>
      </c>
      <c r="M14" s="65">
        <v>55</v>
      </c>
      <c r="N14" s="66">
        <f t="shared" si="0"/>
        <v>87.3015873015873</v>
      </c>
      <c r="O14" s="485"/>
      <c r="P14" s="585"/>
      <c r="Q14" s="44"/>
      <c r="R14" s="44"/>
    </row>
    <row r="15" spans="1:18" s="43" customFormat="1" ht="79.5" customHeight="1">
      <c r="A15" s="558"/>
      <c r="B15" s="532"/>
      <c r="C15" s="564"/>
      <c r="D15" s="565"/>
      <c r="E15" s="566"/>
      <c r="F15" s="304"/>
      <c r="G15" s="305"/>
      <c r="H15" s="305"/>
      <c r="I15" s="305"/>
      <c r="J15" s="305"/>
      <c r="K15" s="67" t="s">
        <v>192</v>
      </c>
      <c r="L15" s="65">
        <v>411</v>
      </c>
      <c r="M15" s="65">
        <v>406</v>
      </c>
      <c r="N15" s="66">
        <f>M15/L15*100</f>
        <v>98.78345498783455</v>
      </c>
      <c r="O15" s="485"/>
      <c r="P15" s="585"/>
      <c r="Q15" s="44"/>
      <c r="R15" s="44"/>
    </row>
    <row r="16" spans="1:18" s="43" customFormat="1" ht="24.75" customHeight="1">
      <c r="A16" s="558"/>
      <c r="B16" s="532"/>
      <c r="C16" s="564"/>
      <c r="D16" s="565"/>
      <c r="E16" s="566"/>
      <c r="F16" s="304"/>
      <c r="G16" s="305"/>
      <c r="H16" s="305"/>
      <c r="I16" s="305"/>
      <c r="J16" s="305"/>
      <c r="K16" s="67" t="s">
        <v>193</v>
      </c>
      <c r="L16" s="65">
        <v>23</v>
      </c>
      <c r="M16" s="65">
        <v>18</v>
      </c>
      <c r="N16" s="57">
        <f t="shared" si="0"/>
        <v>78.26086956521739</v>
      </c>
      <c r="O16" s="485"/>
      <c r="P16" s="585"/>
      <c r="Q16" s="44"/>
      <c r="R16" s="44"/>
    </row>
    <row r="17" spans="1:18" s="43" customFormat="1" ht="45" customHeight="1">
      <c r="A17" s="558"/>
      <c r="B17" s="532"/>
      <c r="C17" s="564"/>
      <c r="D17" s="565"/>
      <c r="E17" s="566"/>
      <c r="F17" s="304"/>
      <c r="G17" s="305"/>
      <c r="H17" s="305"/>
      <c r="I17" s="305"/>
      <c r="J17" s="305"/>
      <c r="K17" s="67" t="s">
        <v>194</v>
      </c>
      <c r="L17" s="65">
        <v>3070113</v>
      </c>
      <c r="M17" s="65">
        <v>3061269</v>
      </c>
      <c r="N17" s="66">
        <f t="shared" si="0"/>
        <v>99.71193242724291</v>
      </c>
      <c r="O17" s="485"/>
      <c r="P17" s="585"/>
      <c r="Q17" s="44"/>
      <c r="R17" s="44"/>
    </row>
    <row r="18" spans="1:18" s="43" customFormat="1" ht="56.25" customHeight="1">
      <c r="A18" s="558"/>
      <c r="B18" s="532"/>
      <c r="C18" s="564"/>
      <c r="D18" s="565"/>
      <c r="E18" s="566"/>
      <c r="F18" s="304"/>
      <c r="G18" s="305"/>
      <c r="H18" s="305"/>
      <c r="I18" s="305"/>
      <c r="J18" s="305"/>
      <c r="K18" s="67" t="s">
        <v>195</v>
      </c>
      <c r="L18" s="65">
        <v>679.3</v>
      </c>
      <c r="M18" s="65">
        <v>728.4</v>
      </c>
      <c r="N18" s="66">
        <f t="shared" si="0"/>
        <v>107.22802885323127</v>
      </c>
      <c r="O18" s="485"/>
      <c r="P18" s="585"/>
      <c r="Q18" s="44"/>
      <c r="R18" s="44"/>
    </row>
    <row r="19" spans="1:18" s="43" customFormat="1" ht="40.5" customHeight="1">
      <c r="A19" s="558"/>
      <c r="B19" s="532"/>
      <c r="C19" s="564"/>
      <c r="D19" s="565"/>
      <c r="E19" s="566"/>
      <c r="F19" s="304"/>
      <c r="G19" s="305"/>
      <c r="H19" s="305"/>
      <c r="I19" s="305"/>
      <c r="J19" s="305"/>
      <c r="K19" s="67" t="s">
        <v>196</v>
      </c>
      <c r="L19" s="65">
        <v>61400</v>
      </c>
      <c r="M19" s="65">
        <v>50071.2</v>
      </c>
      <c r="N19" s="66">
        <f t="shared" si="0"/>
        <v>81.54918566775244</v>
      </c>
      <c r="O19" s="485"/>
      <c r="P19" s="585"/>
      <c r="Q19" s="44"/>
      <c r="R19" s="44"/>
    </row>
    <row r="20" spans="1:18" s="43" customFormat="1" ht="79.5" customHeight="1">
      <c r="A20" s="558"/>
      <c r="B20" s="532"/>
      <c r="C20" s="564"/>
      <c r="D20" s="565"/>
      <c r="E20" s="566"/>
      <c r="F20" s="304"/>
      <c r="G20" s="305"/>
      <c r="H20" s="305"/>
      <c r="I20" s="305"/>
      <c r="J20" s="305"/>
      <c r="K20" s="67" t="s">
        <v>197</v>
      </c>
      <c r="L20" s="65">
        <v>46.5</v>
      </c>
      <c r="M20" s="65">
        <v>54.4</v>
      </c>
      <c r="N20" s="66">
        <f t="shared" si="0"/>
        <v>116.98924731182797</v>
      </c>
      <c r="O20" s="485"/>
      <c r="P20" s="585"/>
      <c r="Q20" s="44"/>
      <c r="R20" s="44"/>
    </row>
    <row r="21" spans="1:18" s="43" customFormat="1" ht="132.75" customHeight="1">
      <c r="A21" s="558"/>
      <c r="B21" s="532"/>
      <c r="C21" s="564"/>
      <c r="D21" s="565"/>
      <c r="E21" s="566"/>
      <c r="F21" s="304"/>
      <c r="G21" s="305"/>
      <c r="H21" s="305"/>
      <c r="I21" s="305"/>
      <c r="J21" s="305"/>
      <c r="K21" s="67" t="s">
        <v>198</v>
      </c>
      <c r="L21" s="65">
        <v>72</v>
      </c>
      <c r="M21" s="65">
        <v>72</v>
      </c>
      <c r="N21" s="57">
        <f t="shared" si="0"/>
        <v>100</v>
      </c>
      <c r="O21" s="485"/>
      <c r="P21" s="585"/>
      <c r="Q21" s="44"/>
      <c r="R21" s="44"/>
    </row>
    <row r="22" spans="1:18" s="43" customFormat="1" ht="61.5" customHeight="1">
      <c r="A22" s="558"/>
      <c r="B22" s="532"/>
      <c r="C22" s="564"/>
      <c r="D22" s="565"/>
      <c r="E22" s="566"/>
      <c r="F22" s="304"/>
      <c r="G22" s="305"/>
      <c r="H22" s="305"/>
      <c r="I22" s="305"/>
      <c r="J22" s="305"/>
      <c r="K22" s="67" t="s">
        <v>199</v>
      </c>
      <c r="L22" s="65">
        <v>2.3</v>
      </c>
      <c r="M22" s="65">
        <v>2.08</v>
      </c>
      <c r="N22" s="57">
        <f t="shared" si="0"/>
        <v>90.43478260869566</v>
      </c>
      <c r="O22" s="485"/>
      <c r="P22" s="585"/>
      <c r="Q22" s="44"/>
      <c r="R22" s="44"/>
    </row>
    <row r="23" spans="1:18" s="43" customFormat="1" ht="86.25" customHeight="1">
      <c r="A23" s="558"/>
      <c r="B23" s="532"/>
      <c r="C23" s="564"/>
      <c r="D23" s="565"/>
      <c r="E23" s="566"/>
      <c r="F23" s="304"/>
      <c r="G23" s="305"/>
      <c r="H23" s="305"/>
      <c r="I23" s="305"/>
      <c r="J23" s="305"/>
      <c r="K23" s="67" t="s">
        <v>200</v>
      </c>
      <c r="L23" s="65">
        <v>2</v>
      </c>
      <c r="M23" s="65">
        <v>0</v>
      </c>
      <c r="N23" s="57">
        <f t="shared" si="0"/>
        <v>0</v>
      </c>
      <c r="O23" s="485"/>
      <c r="P23" s="585"/>
      <c r="Q23" s="44"/>
      <c r="R23" s="44"/>
    </row>
    <row r="24" spans="1:18" s="43" customFormat="1" ht="127.5" customHeight="1">
      <c r="A24" s="558"/>
      <c r="B24" s="532"/>
      <c r="C24" s="564"/>
      <c r="D24" s="565"/>
      <c r="E24" s="566"/>
      <c r="F24" s="304"/>
      <c r="G24" s="305"/>
      <c r="H24" s="305"/>
      <c r="I24" s="305"/>
      <c r="J24" s="305"/>
      <c r="K24" s="67" t="s">
        <v>201</v>
      </c>
      <c r="L24" s="65">
        <v>72</v>
      </c>
      <c r="M24" s="65">
        <v>88.1</v>
      </c>
      <c r="N24" s="57">
        <f t="shared" si="0"/>
        <v>122.3611111111111</v>
      </c>
      <c r="O24" s="485"/>
      <c r="P24" s="585"/>
      <c r="Q24" s="44"/>
      <c r="R24" s="44"/>
    </row>
    <row r="25" spans="1:16" s="45" customFormat="1" ht="60" customHeight="1" thickBot="1">
      <c r="A25" s="592"/>
      <c r="B25" s="533"/>
      <c r="C25" s="601"/>
      <c r="D25" s="602"/>
      <c r="E25" s="603"/>
      <c r="F25" s="97"/>
      <c r="G25" s="98"/>
      <c r="H25" s="98"/>
      <c r="I25" s="98"/>
      <c r="J25" s="98"/>
      <c r="K25" s="605" t="s">
        <v>51</v>
      </c>
      <c r="L25" s="605"/>
      <c r="M25" s="605"/>
      <c r="N25" s="87">
        <f>(N7+N8+N9+N10+N11+N12+N13+N14+N15+N16+N24)/18</f>
        <v>72.53540624824201</v>
      </c>
      <c r="O25" s="486"/>
      <c r="P25" s="611"/>
    </row>
    <row r="26" spans="1:16" s="45" customFormat="1" ht="96.75" customHeight="1" thickBot="1">
      <c r="A26" s="549">
        <v>2</v>
      </c>
      <c r="B26" s="576" t="s">
        <v>183</v>
      </c>
      <c r="C26" s="88">
        <v>12</v>
      </c>
      <c r="D26" s="88">
        <v>12</v>
      </c>
      <c r="E26" s="69">
        <f>D26/C26*100</f>
        <v>100</v>
      </c>
      <c r="F26" s="70"/>
      <c r="G26" s="71">
        <v>43</v>
      </c>
      <c r="H26" s="71">
        <v>43</v>
      </c>
      <c r="I26" s="71">
        <f>H26/G26*100</f>
        <v>100</v>
      </c>
      <c r="J26" s="89">
        <f>E26/I26*100</f>
        <v>100</v>
      </c>
      <c r="K26" s="90" t="s">
        <v>202</v>
      </c>
      <c r="L26" s="91">
        <v>1.7</v>
      </c>
      <c r="M26" s="91">
        <v>0.8</v>
      </c>
      <c r="N26" s="92">
        <f>M26/L26*100</f>
        <v>47.05882352941177</v>
      </c>
      <c r="O26" s="583">
        <f>N41*J26/100</f>
        <v>92.75696868469102</v>
      </c>
      <c r="P26" s="584" t="s">
        <v>67</v>
      </c>
    </row>
    <row r="27" spans="1:16" s="45" customFormat="1" ht="64.5" customHeight="1" thickBot="1">
      <c r="A27" s="549"/>
      <c r="B27" s="532"/>
      <c r="C27" s="561" t="s">
        <v>268</v>
      </c>
      <c r="D27" s="562"/>
      <c r="E27" s="563"/>
      <c r="F27" s="73" t="s">
        <v>54</v>
      </c>
      <c r="G27" s="74">
        <v>0</v>
      </c>
      <c r="H27" s="74">
        <v>0</v>
      </c>
      <c r="I27" s="71" t="e">
        <f>H27/G27*100</f>
        <v>#DIV/0!</v>
      </c>
      <c r="J27" s="72" t="s">
        <v>58</v>
      </c>
      <c r="K27" s="93" t="s">
        <v>203</v>
      </c>
      <c r="L27" s="91">
        <v>87.52</v>
      </c>
      <c r="M27" s="91">
        <v>95.45</v>
      </c>
      <c r="N27" s="92">
        <f>M27/L27*100</f>
        <v>109.06078610603291</v>
      </c>
      <c r="O27" s="485"/>
      <c r="P27" s="585"/>
    </row>
    <row r="28" spans="1:16" s="45" customFormat="1" ht="61.5" customHeight="1" thickBot="1">
      <c r="A28" s="549"/>
      <c r="B28" s="532"/>
      <c r="C28" s="564"/>
      <c r="D28" s="565"/>
      <c r="E28" s="566"/>
      <c r="F28" s="73" t="s">
        <v>53</v>
      </c>
      <c r="G28" s="74">
        <v>0</v>
      </c>
      <c r="H28" s="74">
        <v>0</v>
      </c>
      <c r="I28" s="71" t="e">
        <f>H28/G28*100</f>
        <v>#DIV/0!</v>
      </c>
      <c r="J28" s="72" t="e">
        <f>E28/I28*100</f>
        <v>#DIV/0!</v>
      </c>
      <c r="K28" s="93" t="s">
        <v>204</v>
      </c>
      <c r="L28" s="91">
        <v>40</v>
      </c>
      <c r="M28" s="91">
        <v>1.6</v>
      </c>
      <c r="N28" s="92">
        <f>M28/L28*100</f>
        <v>4</v>
      </c>
      <c r="O28" s="485"/>
      <c r="P28" s="585"/>
    </row>
    <row r="29" spans="1:16" s="45" customFormat="1" ht="48.75" customHeight="1" thickBot="1">
      <c r="A29" s="549"/>
      <c r="B29" s="532"/>
      <c r="C29" s="564"/>
      <c r="D29" s="565"/>
      <c r="E29" s="566"/>
      <c r="F29" s="73" t="s">
        <v>55</v>
      </c>
      <c r="G29" s="74">
        <v>43</v>
      </c>
      <c r="H29" s="74">
        <v>43</v>
      </c>
      <c r="I29" s="71">
        <f>H29/G29*100</f>
        <v>100</v>
      </c>
      <c r="J29" s="72">
        <f>E29/I29*100</f>
        <v>0</v>
      </c>
      <c r="K29" s="93" t="s">
        <v>205</v>
      </c>
      <c r="L29" s="91">
        <v>90</v>
      </c>
      <c r="M29" s="91">
        <v>100</v>
      </c>
      <c r="N29" s="92">
        <f aca="true" t="shared" si="1" ref="N29:N38">M29/L29*100</f>
        <v>111.11111111111111</v>
      </c>
      <c r="O29" s="485"/>
      <c r="P29" s="585"/>
    </row>
    <row r="30" spans="1:16" s="45" customFormat="1" ht="51.75" thickBot="1">
      <c r="A30" s="549"/>
      <c r="B30" s="532"/>
      <c r="C30" s="564"/>
      <c r="D30" s="565"/>
      <c r="E30" s="566"/>
      <c r="F30" s="73"/>
      <c r="G30" s="74"/>
      <c r="H30" s="74"/>
      <c r="I30" s="71"/>
      <c r="J30" s="72"/>
      <c r="K30" s="93" t="s">
        <v>206</v>
      </c>
      <c r="L30" s="91">
        <v>50</v>
      </c>
      <c r="M30" s="91">
        <v>73.3</v>
      </c>
      <c r="N30" s="92">
        <f t="shared" si="1"/>
        <v>146.6</v>
      </c>
      <c r="O30" s="485"/>
      <c r="P30" s="585"/>
    </row>
    <row r="31" spans="1:16" s="45" customFormat="1" ht="89.25">
      <c r="A31" s="549"/>
      <c r="B31" s="532"/>
      <c r="C31" s="564"/>
      <c r="D31" s="565"/>
      <c r="E31" s="566"/>
      <c r="F31" s="73"/>
      <c r="G31" s="74"/>
      <c r="H31" s="74"/>
      <c r="I31" s="71"/>
      <c r="J31" s="72"/>
      <c r="K31" s="94" t="s">
        <v>207</v>
      </c>
      <c r="L31" s="91">
        <v>80</v>
      </c>
      <c r="M31" s="91">
        <v>100</v>
      </c>
      <c r="N31" s="92">
        <f t="shared" si="1"/>
        <v>125</v>
      </c>
      <c r="O31" s="485"/>
      <c r="P31" s="585"/>
    </row>
    <row r="32" spans="1:16" s="45" customFormat="1" ht="39" thickBot="1">
      <c r="A32" s="549"/>
      <c r="B32" s="532"/>
      <c r="C32" s="564"/>
      <c r="D32" s="565"/>
      <c r="E32" s="566"/>
      <c r="F32" s="73"/>
      <c r="G32" s="74"/>
      <c r="H32" s="74"/>
      <c r="I32" s="71"/>
      <c r="J32" s="72"/>
      <c r="K32" s="95" t="s">
        <v>208</v>
      </c>
      <c r="L32" s="91">
        <v>80</v>
      </c>
      <c r="M32" s="91">
        <v>100</v>
      </c>
      <c r="N32" s="92">
        <f t="shared" si="1"/>
        <v>125</v>
      </c>
      <c r="O32" s="485"/>
      <c r="P32" s="585"/>
    </row>
    <row r="33" spans="1:16" s="45" customFormat="1" ht="95.25" customHeight="1" thickBot="1">
      <c r="A33" s="549"/>
      <c r="B33" s="532"/>
      <c r="C33" s="564"/>
      <c r="D33" s="565"/>
      <c r="E33" s="566"/>
      <c r="F33" s="73"/>
      <c r="G33" s="74"/>
      <c r="H33" s="74"/>
      <c r="I33" s="71"/>
      <c r="J33" s="72"/>
      <c r="K33" s="95" t="s">
        <v>209</v>
      </c>
      <c r="L33" s="96">
        <v>50</v>
      </c>
      <c r="M33" s="96">
        <v>50</v>
      </c>
      <c r="N33" s="92">
        <f t="shared" si="1"/>
        <v>100</v>
      </c>
      <c r="O33" s="485"/>
      <c r="P33" s="585"/>
    </row>
    <row r="34" spans="1:16" s="45" customFormat="1" ht="66" customHeight="1" thickBot="1">
      <c r="A34" s="549"/>
      <c r="B34" s="532"/>
      <c r="C34" s="564"/>
      <c r="D34" s="565"/>
      <c r="E34" s="566"/>
      <c r="F34" s="73"/>
      <c r="G34" s="74"/>
      <c r="H34" s="74"/>
      <c r="I34" s="71"/>
      <c r="J34" s="72"/>
      <c r="K34" s="95" t="s">
        <v>210</v>
      </c>
      <c r="L34" s="96">
        <v>30</v>
      </c>
      <c r="M34" s="96">
        <v>30</v>
      </c>
      <c r="N34" s="92">
        <f t="shared" si="1"/>
        <v>100</v>
      </c>
      <c r="O34" s="485"/>
      <c r="P34" s="585"/>
    </row>
    <row r="35" spans="1:16" s="45" customFormat="1" ht="51.75" thickBot="1">
      <c r="A35" s="549"/>
      <c r="B35" s="532"/>
      <c r="C35" s="564"/>
      <c r="D35" s="565"/>
      <c r="E35" s="566"/>
      <c r="F35" s="73"/>
      <c r="G35" s="74"/>
      <c r="H35" s="74"/>
      <c r="I35" s="71"/>
      <c r="J35" s="72"/>
      <c r="K35" s="95" t="s">
        <v>211</v>
      </c>
      <c r="L35" s="96">
        <v>75</v>
      </c>
      <c r="M35" s="96">
        <v>98</v>
      </c>
      <c r="N35" s="92">
        <f t="shared" si="1"/>
        <v>130.66666666666666</v>
      </c>
      <c r="O35" s="485"/>
      <c r="P35" s="585"/>
    </row>
    <row r="36" spans="1:16" s="45" customFormat="1" ht="84.75" customHeight="1" thickBot="1">
      <c r="A36" s="549"/>
      <c r="B36" s="532"/>
      <c r="C36" s="601"/>
      <c r="D36" s="602"/>
      <c r="E36" s="603"/>
      <c r="F36" s="97"/>
      <c r="G36" s="98"/>
      <c r="H36" s="98"/>
      <c r="I36" s="98"/>
      <c r="J36" s="99"/>
      <c r="K36" s="95" t="s">
        <v>212</v>
      </c>
      <c r="L36" s="96">
        <v>76</v>
      </c>
      <c r="M36" s="96">
        <v>76</v>
      </c>
      <c r="N36" s="100">
        <f t="shared" si="1"/>
        <v>100</v>
      </c>
      <c r="O36" s="485"/>
      <c r="P36" s="585"/>
    </row>
    <row r="37" spans="1:16" s="45" customFormat="1" ht="65.25" customHeight="1" thickBot="1">
      <c r="A37" s="549"/>
      <c r="B37" s="532"/>
      <c r="C37" s="69"/>
      <c r="D37" s="69"/>
      <c r="E37" s="69"/>
      <c r="F37" s="70"/>
      <c r="G37" s="71"/>
      <c r="H37" s="71"/>
      <c r="I37" s="71"/>
      <c r="J37" s="72"/>
      <c r="K37" s="95" t="s">
        <v>213</v>
      </c>
      <c r="L37" s="96">
        <v>14</v>
      </c>
      <c r="M37" s="96">
        <v>0</v>
      </c>
      <c r="N37" s="92">
        <f t="shared" si="1"/>
        <v>0</v>
      </c>
      <c r="O37" s="582"/>
      <c r="P37" s="581"/>
    </row>
    <row r="38" spans="1:16" s="45" customFormat="1" ht="116.25" customHeight="1">
      <c r="A38" s="549"/>
      <c r="B38" s="532"/>
      <c r="C38" s="101"/>
      <c r="D38" s="101"/>
      <c r="E38" s="101"/>
      <c r="F38" s="73"/>
      <c r="G38" s="74"/>
      <c r="H38" s="74"/>
      <c r="I38" s="71"/>
      <c r="J38" s="102"/>
      <c r="K38" s="94" t="s">
        <v>214</v>
      </c>
      <c r="L38" s="96">
        <v>75</v>
      </c>
      <c r="M38" s="96">
        <v>75</v>
      </c>
      <c r="N38" s="92">
        <f t="shared" si="1"/>
        <v>100</v>
      </c>
      <c r="O38" s="582"/>
      <c r="P38" s="581"/>
    </row>
    <row r="39" spans="1:16" s="45" customFormat="1" ht="116.25" customHeight="1" thickBot="1">
      <c r="A39" s="549"/>
      <c r="B39" s="532"/>
      <c r="C39" s="101"/>
      <c r="D39" s="101"/>
      <c r="E39" s="101"/>
      <c r="F39" s="73"/>
      <c r="G39" s="74"/>
      <c r="H39" s="74"/>
      <c r="I39" s="71"/>
      <c r="J39" s="69"/>
      <c r="K39" s="95" t="s">
        <v>215</v>
      </c>
      <c r="L39" s="96">
        <v>2</v>
      </c>
      <c r="M39" s="96">
        <v>1</v>
      </c>
      <c r="N39" s="92">
        <v>50</v>
      </c>
      <c r="O39" s="582"/>
      <c r="P39" s="581"/>
    </row>
    <row r="40" spans="1:16" s="45" customFormat="1" ht="116.25" customHeight="1">
      <c r="A40" s="549"/>
      <c r="B40" s="532"/>
      <c r="C40" s="101"/>
      <c r="D40" s="101"/>
      <c r="E40" s="101"/>
      <c r="F40" s="73"/>
      <c r="G40" s="74"/>
      <c r="H40" s="74"/>
      <c r="I40" s="71"/>
      <c r="J40" s="69"/>
      <c r="K40" s="94" t="s">
        <v>216</v>
      </c>
      <c r="L40" s="96">
        <v>70</v>
      </c>
      <c r="M40" s="96">
        <v>100</v>
      </c>
      <c r="N40" s="92">
        <f>M40/L40*100</f>
        <v>142.85714285714286</v>
      </c>
      <c r="O40" s="582"/>
      <c r="P40" s="581"/>
    </row>
    <row r="41" spans="1:16" s="45" customFormat="1" ht="31.5" customHeight="1" thickBot="1">
      <c r="A41" s="549"/>
      <c r="B41" s="577"/>
      <c r="C41" s="101"/>
      <c r="D41" s="101"/>
      <c r="E41" s="101"/>
      <c r="F41" s="73"/>
      <c r="G41" s="74"/>
      <c r="H41" s="74"/>
      <c r="I41" s="71"/>
      <c r="J41" s="72"/>
      <c r="K41" s="103" t="s">
        <v>51</v>
      </c>
      <c r="L41" s="96"/>
      <c r="M41" s="96"/>
      <c r="N41" s="92">
        <f>(N26+N27+N28+N29+N30+N31+N32+N33+N34+N35+N36+N37+N38+N39+N40)/15</f>
        <v>92.75696868469102</v>
      </c>
      <c r="O41" s="582"/>
      <c r="P41" s="581"/>
    </row>
    <row r="42" spans="1:16" s="45" customFormat="1" ht="49.5" customHeight="1" thickBot="1">
      <c r="A42" s="557">
        <v>3</v>
      </c>
      <c r="B42" s="441" t="s">
        <v>65</v>
      </c>
      <c r="C42" s="174">
        <v>39</v>
      </c>
      <c r="D42" s="174">
        <v>35</v>
      </c>
      <c r="E42" s="156">
        <f>D42/C42*100</f>
        <v>89.74358974358975</v>
      </c>
      <c r="F42" s="192" t="s">
        <v>7</v>
      </c>
      <c r="G42" s="153">
        <v>60</v>
      </c>
      <c r="H42" s="153">
        <v>188.9</v>
      </c>
      <c r="I42" s="153">
        <f>H42/G42*100</f>
        <v>314.83333333333337</v>
      </c>
      <c r="J42" s="255">
        <f>E42/I42*100</f>
        <v>28.505110559107383</v>
      </c>
      <c r="K42" s="293" t="s">
        <v>59</v>
      </c>
      <c r="L42" s="201">
        <v>700</v>
      </c>
      <c r="M42" s="201">
        <v>900</v>
      </c>
      <c r="N42" s="294">
        <f>L42/M42*100</f>
        <v>77.77777777777779</v>
      </c>
      <c r="O42" s="556">
        <f>N48*J42/100</f>
        <v>84.79893339607476</v>
      </c>
      <c r="P42" s="559" t="s">
        <v>67</v>
      </c>
    </row>
    <row r="43" spans="1:16" s="45" customFormat="1" ht="43.5" customHeight="1">
      <c r="A43" s="558"/>
      <c r="B43" s="442"/>
      <c r="C43" s="513" t="s">
        <v>321</v>
      </c>
      <c r="D43" s="514"/>
      <c r="E43" s="515"/>
      <c r="F43" s="196" t="s">
        <v>54</v>
      </c>
      <c r="G43" s="160">
        <v>0</v>
      </c>
      <c r="H43" s="160">
        <v>0</v>
      </c>
      <c r="I43" s="153" t="e">
        <f>H43/G43*100</f>
        <v>#DIV/0!</v>
      </c>
      <c r="J43" s="222" t="e">
        <f>E43/I43*100</f>
        <v>#DIV/0!</v>
      </c>
      <c r="K43" s="295" t="s">
        <v>60</v>
      </c>
      <c r="L43" s="201">
        <v>6</v>
      </c>
      <c r="M43" s="201">
        <v>8</v>
      </c>
      <c r="N43" s="294">
        <f>M43/L43*100</f>
        <v>133.33333333333331</v>
      </c>
      <c r="O43" s="523"/>
      <c r="P43" s="472"/>
    </row>
    <row r="44" spans="1:16" s="45" customFormat="1" ht="47.25">
      <c r="A44" s="558"/>
      <c r="B44" s="442"/>
      <c r="C44" s="516"/>
      <c r="D44" s="517"/>
      <c r="E44" s="518"/>
      <c r="F44" s="196" t="s">
        <v>53</v>
      </c>
      <c r="G44" s="160"/>
      <c r="H44" s="160"/>
      <c r="I44" s="153" t="e">
        <f>H44/G44*100</f>
        <v>#DIV/0!</v>
      </c>
      <c r="J44" s="222" t="e">
        <f>E44/I44*100</f>
        <v>#DIV/0!</v>
      </c>
      <c r="K44" s="161" t="s">
        <v>61</v>
      </c>
      <c r="L44" s="296">
        <v>-1</v>
      </c>
      <c r="M44" s="201">
        <v>-14</v>
      </c>
      <c r="N44" s="294">
        <f>M44/L44*100</f>
        <v>1400</v>
      </c>
      <c r="O44" s="523"/>
      <c r="P44" s="472"/>
    </row>
    <row r="45" spans="1:16" s="45" customFormat="1" ht="110.25">
      <c r="A45" s="558"/>
      <c r="B45" s="442"/>
      <c r="C45" s="516"/>
      <c r="D45" s="517"/>
      <c r="E45" s="518"/>
      <c r="F45" s="196" t="s">
        <v>55</v>
      </c>
      <c r="G45" s="160">
        <v>60</v>
      </c>
      <c r="H45" s="160">
        <v>188.9</v>
      </c>
      <c r="I45" s="153">
        <f>H45/G45*100</f>
        <v>314.83333333333337</v>
      </c>
      <c r="J45" s="222">
        <v>29.22</v>
      </c>
      <c r="K45" s="161" t="s">
        <v>62</v>
      </c>
      <c r="L45" s="201">
        <v>-2</v>
      </c>
      <c r="M45" s="201">
        <v>-3</v>
      </c>
      <c r="N45" s="294">
        <f>M45/L45*100</f>
        <v>150</v>
      </c>
      <c r="O45" s="523"/>
      <c r="P45" s="472"/>
    </row>
    <row r="46" spans="1:16" s="45" customFormat="1" ht="78.75">
      <c r="A46" s="558"/>
      <c r="B46" s="442"/>
      <c r="C46" s="516"/>
      <c r="D46" s="517"/>
      <c r="E46" s="518"/>
      <c r="F46" s="199" t="s">
        <v>56</v>
      </c>
      <c r="G46" s="160">
        <v>0</v>
      </c>
      <c r="H46" s="160">
        <v>0</v>
      </c>
      <c r="I46" s="153" t="e">
        <f>H46/G46*100</f>
        <v>#DIV/0!</v>
      </c>
      <c r="J46" s="222" t="e">
        <f>E46/I46*100</f>
        <v>#DIV/0!</v>
      </c>
      <c r="K46" s="161" t="s">
        <v>63</v>
      </c>
      <c r="L46" s="201">
        <v>1</v>
      </c>
      <c r="M46" s="201">
        <v>0</v>
      </c>
      <c r="N46" s="294">
        <f>M46/L46*100</f>
        <v>0</v>
      </c>
      <c r="O46" s="523"/>
      <c r="P46" s="472"/>
    </row>
    <row r="47" spans="1:16" s="45" customFormat="1" ht="94.5">
      <c r="A47" s="558"/>
      <c r="B47" s="442"/>
      <c r="C47" s="516"/>
      <c r="D47" s="517"/>
      <c r="E47" s="518"/>
      <c r="F47" s="50"/>
      <c r="G47" s="51"/>
      <c r="H47" s="51"/>
      <c r="I47" s="51"/>
      <c r="J47" s="52"/>
      <c r="K47" s="297" t="s">
        <v>64</v>
      </c>
      <c r="L47" s="298">
        <v>21</v>
      </c>
      <c r="M47" s="298">
        <v>5</v>
      </c>
      <c r="N47" s="294">
        <f>M47/L47*100</f>
        <v>23.809523809523807</v>
      </c>
      <c r="O47" s="523"/>
      <c r="P47" s="472"/>
    </row>
    <row r="48" spans="1:16" s="45" customFormat="1" ht="16.5" thickBot="1">
      <c r="A48" s="558"/>
      <c r="B48" s="442"/>
      <c r="C48" s="516"/>
      <c r="D48" s="517"/>
      <c r="E48" s="518"/>
      <c r="F48" s="53"/>
      <c r="G48" s="54"/>
      <c r="H48" s="54"/>
      <c r="I48" s="54"/>
      <c r="J48" s="55"/>
      <c r="K48" s="299" t="s">
        <v>51</v>
      </c>
      <c r="L48" s="300"/>
      <c r="M48" s="300"/>
      <c r="N48" s="294">
        <f>(N42+N43+N44+N45+N46+N47)/6</f>
        <v>297.4867724867725</v>
      </c>
      <c r="O48" s="523"/>
      <c r="P48" s="472"/>
    </row>
    <row r="49" spans="1:17" s="45" customFormat="1" ht="102" customHeight="1" thickBot="1">
      <c r="A49" s="553">
        <v>4</v>
      </c>
      <c r="B49" s="567" t="s">
        <v>223</v>
      </c>
      <c r="C49" s="234">
        <v>25</v>
      </c>
      <c r="D49" s="234">
        <v>21</v>
      </c>
      <c r="E49" s="234">
        <f>D49/C49*100</f>
        <v>84</v>
      </c>
      <c r="F49" s="192" t="s">
        <v>7</v>
      </c>
      <c r="G49" s="153">
        <v>15</v>
      </c>
      <c r="H49" s="153">
        <v>15</v>
      </c>
      <c r="I49" s="153">
        <f>H49/G49*100</f>
        <v>100</v>
      </c>
      <c r="J49" s="225">
        <f>E49/I49*100</f>
        <v>84</v>
      </c>
      <c r="K49" s="178" t="s">
        <v>66</v>
      </c>
      <c r="L49" s="230">
        <v>2</v>
      </c>
      <c r="M49" s="194">
        <v>2</v>
      </c>
      <c r="N49" s="232">
        <f>M49/L49*100</f>
        <v>100</v>
      </c>
      <c r="O49" s="543">
        <f>N54*J49/100</f>
        <v>66.36</v>
      </c>
      <c r="P49" s="432" t="s">
        <v>67</v>
      </c>
      <c r="Q49" s="535"/>
    </row>
    <row r="50" spans="1:17" s="45" customFormat="1" ht="102" customHeight="1" thickBot="1">
      <c r="A50" s="534"/>
      <c r="B50" s="568"/>
      <c r="C50" s="513" t="s">
        <v>314</v>
      </c>
      <c r="D50" s="514"/>
      <c r="E50" s="515"/>
      <c r="F50" s="196" t="s">
        <v>54</v>
      </c>
      <c r="G50" s="179"/>
      <c r="H50" s="179"/>
      <c r="I50" s="153" t="e">
        <f>H50/G50*100</f>
        <v>#DIV/0!</v>
      </c>
      <c r="J50" s="222" t="e">
        <f>E50/I50*100</f>
        <v>#DIV/0!</v>
      </c>
      <c r="K50" s="226" t="s">
        <v>68</v>
      </c>
      <c r="L50" s="231">
        <v>1</v>
      </c>
      <c r="M50" s="194">
        <v>0</v>
      </c>
      <c r="N50" s="232">
        <f>M50/L50*100</f>
        <v>0</v>
      </c>
      <c r="O50" s="480"/>
      <c r="P50" s="432"/>
      <c r="Q50" s="535"/>
    </row>
    <row r="51" spans="1:17" s="45" customFormat="1" ht="142.5" thickBot="1">
      <c r="A51" s="534"/>
      <c r="B51" s="568"/>
      <c r="C51" s="516"/>
      <c r="D51" s="517"/>
      <c r="E51" s="518"/>
      <c r="F51" s="196" t="s">
        <v>53</v>
      </c>
      <c r="G51" s="179"/>
      <c r="H51" s="179"/>
      <c r="I51" s="153" t="e">
        <f>H51/G51*100</f>
        <v>#DIV/0!</v>
      </c>
      <c r="J51" s="222" t="e">
        <f>E51/I51*100</f>
        <v>#DIV/0!</v>
      </c>
      <c r="K51" s="226" t="s">
        <v>69</v>
      </c>
      <c r="L51" s="231">
        <v>100</v>
      </c>
      <c r="M51" s="194">
        <v>95</v>
      </c>
      <c r="N51" s="232">
        <f>M51/L51*100</f>
        <v>95</v>
      </c>
      <c r="O51" s="480"/>
      <c r="P51" s="432"/>
      <c r="Q51" s="535"/>
    </row>
    <row r="52" spans="1:17" s="45" customFormat="1" ht="93.75" thickBot="1">
      <c r="A52" s="534"/>
      <c r="B52" s="568"/>
      <c r="C52" s="516"/>
      <c r="D52" s="517"/>
      <c r="E52" s="518"/>
      <c r="F52" s="196" t="s">
        <v>55</v>
      </c>
      <c r="G52" s="179">
        <v>15</v>
      </c>
      <c r="H52" s="179">
        <v>15</v>
      </c>
      <c r="I52" s="153">
        <f>H52/G52*100</f>
        <v>100</v>
      </c>
      <c r="J52" s="222">
        <f>E52/I52*100</f>
        <v>0</v>
      </c>
      <c r="K52" s="226" t="s">
        <v>70</v>
      </c>
      <c r="L52" s="231">
        <v>0.3</v>
      </c>
      <c r="M52" s="194">
        <v>0.3</v>
      </c>
      <c r="N52" s="232">
        <f>M52/L52*100</f>
        <v>100</v>
      </c>
      <c r="O52" s="480"/>
      <c r="P52" s="432"/>
      <c r="Q52" s="535"/>
    </row>
    <row r="53" spans="1:17" s="45" customFormat="1" ht="79.5" thickBot="1">
      <c r="A53" s="534"/>
      <c r="B53" s="568"/>
      <c r="C53" s="516"/>
      <c r="D53" s="517"/>
      <c r="E53" s="518"/>
      <c r="F53" s="199" t="s">
        <v>56</v>
      </c>
      <c r="G53" s="179"/>
      <c r="H53" s="179"/>
      <c r="I53" s="153" t="e">
        <f>H53/G53*100</f>
        <v>#DIV/0!</v>
      </c>
      <c r="J53" s="222" t="e">
        <f>E53/I53*100</f>
        <v>#DIV/0!</v>
      </c>
      <c r="K53" s="226" t="s">
        <v>71</v>
      </c>
      <c r="L53" s="231">
        <v>0.3</v>
      </c>
      <c r="M53" s="194">
        <v>0</v>
      </c>
      <c r="N53" s="232">
        <v>100</v>
      </c>
      <c r="O53" s="480"/>
      <c r="P53" s="432"/>
      <c r="Q53" s="535"/>
    </row>
    <row r="54" spans="1:17" s="45" customFormat="1" ht="33" customHeight="1">
      <c r="A54" s="554"/>
      <c r="B54" s="568"/>
      <c r="C54" s="516"/>
      <c r="D54" s="517"/>
      <c r="E54" s="518"/>
      <c r="F54" s="227"/>
      <c r="G54" s="228"/>
      <c r="H54" s="228"/>
      <c r="I54" s="228"/>
      <c r="J54" s="229"/>
      <c r="K54" s="536" t="s">
        <v>280</v>
      </c>
      <c r="L54" s="537"/>
      <c r="M54" s="538"/>
      <c r="N54" s="232">
        <f>SUM(N49:N53)/5</f>
        <v>79</v>
      </c>
      <c r="O54" s="480"/>
      <c r="P54" s="432"/>
      <c r="Q54" s="535"/>
    </row>
    <row r="55" spans="1:16" s="45" customFormat="1" ht="63" customHeight="1">
      <c r="A55" s="527">
        <v>5</v>
      </c>
      <c r="B55" s="588" t="s">
        <v>246</v>
      </c>
      <c r="C55" s="150">
        <v>68</v>
      </c>
      <c r="D55" s="150">
        <v>10</v>
      </c>
      <c r="E55" s="233">
        <f>D55/C55*100</f>
        <v>14.705882352941178</v>
      </c>
      <c r="F55" s="152" t="s">
        <v>7</v>
      </c>
      <c r="G55" s="153">
        <v>2724.4</v>
      </c>
      <c r="H55" s="153">
        <v>300.9</v>
      </c>
      <c r="I55" s="153">
        <f aca="true" t="shared" si="2" ref="I55:I60">H55/G55*100</f>
        <v>11.044633680810453</v>
      </c>
      <c r="J55" s="154">
        <f aca="true" t="shared" si="3" ref="J55:J60">E55/I55*100</f>
        <v>133.1495708951577</v>
      </c>
      <c r="K55" s="155" t="s">
        <v>72</v>
      </c>
      <c r="L55" s="156">
        <v>100</v>
      </c>
      <c r="M55" s="156">
        <v>90</v>
      </c>
      <c r="N55" s="157">
        <f aca="true" t="shared" si="4" ref="N55:N60">M55/L55*100</f>
        <v>90</v>
      </c>
      <c r="O55" s="168">
        <f>N61*J55/100</f>
        <v>66.79670139907077</v>
      </c>
      <c r="P55" s="171"/>
    </row>
    <row r="56" spans="1:16" s="45" customFormat="1" ht="63" customHeight="1">
      <c r="A56" s="527"/>
      <c r="B56" s="588"/>
      <c r="C56" s="555"/>
      <c r="D56" s="555"/>
      <c r="E56" s="555"/>
      <c r="F56" s="159" t="s">
        <v>54</v>
      </c>
      <c r="G56" s="170">
        <v>0</v>
      </c>
      <c r="H56" s="170">
        <v>0</v>
      </c>
      <c r="I56" s="153" t="e">
        <f t="shared" si="2"/>
        <v>#DIV/0!</v>
      </c>
      <c r="J56" s="88" t="e">
        <f t="shared" si="3"/>
        <v>#DIV/0!</v>
      </c>
      <c r="K56" s="161" t="s">
        <v>73</v>
      </c>
      <c r="L56" s="162">
        <v>100</v>
      </c>
      <c r="M56" s="162">
        <v>90</v>
      </c>
      <c r="N56" s="157">
        <f t="shared" si="4"/>
        <v>90</v>
      </c>
      <c r="O56" s="172"/>
      <c r="P56" s="171"/>
    </row>
    <row r="57" spans="1:16" s="45" customFormat="1" ht="94.5">
      <c r="A57" s="527"/>
      <c r="B57" s="588"/>
      <c r="C57" s="555"/>
      <c r="D57" s="555"/>
      <c r="E57" s="555"/>
      <c r="F57" s="159" t="s">
        <v>53</v>
      </c>
      <c r="G57" s="170">
        <v>0</v>
      </c>
      <c r="H57" s="170"/>
      <c r="I57" s="153" t="e">
        <f t="shared" si="2"/>
        <v>#DIV/0!</v>
      </c>
      <c r="J57" s="88" t="e">
        <f t="shared" si="3"/>
        <v>#DIV/0!</v>
      </c>
      <c r="K57" s="155" t="s">
        <v>278</v>
      </c>
      <c r="L57" s="156">
        <v>100</v>
      </c>
      <c r="M57" s="156">
        <v>100</v>
      </c>
      <c r="N57" s="164">
        <f t="shared" si="4"/>
        <v>100</v>
      </c>
      <c r="O57" s="172"/>
      <c r="P57" s="171"/>
    </row>
    <row r="58" spans="1:16" s="45" customFormat="1" ht="94.5" customHeight="1">
      <c r="A58" s="527"/>
      <c r="B58" s="588"/>
      <c r="C58" s="555"/>
      <c r="D58" s="555"/>
      <c r="E58" s="555"/>
      <c r="F58" s="159" t="s">
        <v>55</v>
      </c>
      <c r="G58" s="170">
        <v>2724.4</v>
      </c>
      <c r="H58" s="170">
        <v>300.9</v>
      </c>
      <c r="I58" s="153">
        <f t="shared" si="2"/>
        <v>11.044633680810453</v>
      </c>
      <c r="J58" s="88">
        <f t="shared" si="3"/>
        <v>0</v>
      </c>
      <c r="K58" s="155" t="s">
        <v>279</v>
      </c>
      <c r="L58" s="156">
        <v>100</v>
      </c>
      <c r="M58" s="156">
        <v>21</v>
      </c>
      <c r="N58" s="164">
        <f t="shared" si="4"/>
        <v>21</v>
      </c>
      <c r="O58" s="172"/>
      <c r="P58" s="171"/>
    </row>
    <row r="59" spans="1:16" s="45" customFormat="1" ht="51">
      <c r="A59" s="527"/>
      <c r="B59" s="588"/>
      <c r="C59" s="555"/>
      <c r="D59" s="555"/>
      <c r="E59" s="555"/>
      <c r="F59" s="165" t="s">
        <v>74</v>
      </c>
      <c r="G59" s="170"/>
      <c r="H59" s="170"/>
      <c r="I59" s="153" t="e">
        <f t="shared" si="2"/>
        <v>#DIV/0!</v>
      </c>
      <c r="J59" s="88" t="e">
        <f t="shared" si="3"/>
        <v>#DIV/0!</v>
      </c>
      <c r="K59" s="155" t="s">
        <v>75</v>
      </c>
      <c r="L59" s="156">
        <v>75</v>
      </c>
      <c r="M59" s="156">
        <v>0</v>
      </c>
      <c r="N59" s="164">
        <f t="shared" si="4"/>
        <v>0</v>
      </c>
      <c r="O59" s="172"/>
      <c r="P59" s="171"/>
    </row>
    <row r="60" spans="1:16" s="45" customFormat="1" ht="83.25" customHeight="1">
      <c r="A60" s="527"/>
      <c r="B60" s="588"/>
      <c r="C60" s="555"/>
      <c r="D60" s="555"/>
      <c r="E60" s="555"/>
      <c r="F60" s="165" t="s">
        <v>76</v>
      </c>
      <c r="G60" s="170"/>
      <c r="H60" s="170"/>
      <c r="I60" s="153" t="e">
        <f t="shared" si="2"/>
        <v>#DIV/0!</v>
      </c>
      <c r="J60" s="88" t="e">
        <f t="shared" si="3"/>
        <v>#DIV/0!</v>
      </c>
      <c r="K60" s="155" t="s">
        <v>77</v>
      </c>
      <c r="L60" s="156">
        <v>60</v>
      </c>
      <c r="M60" s="156">
        <v>0</v>
      </c>
      <c r="N60" s="164">
        <f t="shared" si="4"/>
        <v>0</v>
      </c>
      <c r="O60" s="172"/>
      <c r="P60" s="171"/>
    </row>
    <row r="61" spans="1:16" s="45" customFormat="1" ht="27.75" customHeight="1" thickBot="1">
      <c r="A61" s="527"/>
      <c r="B61" s="588"/>
      <c r="C61" s="555"/>
      <c r="D61" s="555"/>
      <c r="E61" s="555"/>
      <c r="F61" s="159"/>
      <c r="G61" s="170"/>
      <c r="H61" s="170"/>
      <c r="I61" s="153"/>
      <c r="J61" s="88"/>
      <c r="K61" s="540" t="s">
        <v>280</v>
      </c>
      <c r="L61" s="541"/>
      <c r="M61" s="542"/>
      <c r="N61" s="164">
        <f>(N55+N56+N57+N58+N59+N60)/6</f>
        <v>50.166666666666664</v>
      </c>
      <c r="O61" s="172"/>
      <c r="P61" s="171"/>
    </row>
    <row r="62" spans="1:16" s="45" customFormat="1" ht="110.25">
      <c r="A62" s="552">
        <v>6</v>
      </c>
      <c r="B62" s="531" t="s">
        <v>266</v>
      </c>
      <c r="C62" s="69">
        <v>58</v>
      </c>
      <c r="D62" s="69">
        <v>52</v>
      </c>
      <c r="E62" s="69">
        <f>D62/C62*100</f>
        <v>89.65517241379311</v>
      </c>
      <c r="F62" s="70" t="s">
        <v>7</v>
      </c>
      <c r="G62" s="71">
        <f>G63+G64+G65</f>
        <v>1200</v>
      </c>
      <c r="H62" s="71">
        <v>1200</v>
      </c>
      <c r="I62" s="71">
        <f>H62/G62*100</f>
        <v>100</v>
      </c>
      <c r="J62" s="72">
        <f>E62/I62*100</f>
        <v>89.65517241379311</v>
      </c>
      <c r="K62" s="79" t="s">
        <v>78</v>
      </c>
      <c r="L62" s="68">
        <v>84.4</v>
      </c>
      <c r="M62" s="26">
        <v>84</v>
      </c>
      <c r="N62" s="80">
        <f>M62/L62*100</f>
        <v>99.52606635071089</v>
      </c>
      <c r="O62" s="484">
        <f>N67*J62/100</f>
        <v>78.21518626933603</v>
      </c>
      <c r="P62" s="559" t="s">
        <v>171</v>
      </c>
    </row>
    <row r="63" spans="1:16" s="45" customFormat="1" ht="47.25">
      <c r="A63" s="549"/>
      <c r="B63" s="532"/>
      <c r="C63" s="561" t="s">
        <v>267</v>
      </c>
      <c r="D63" s="562"/>
      <c r="E63" s="563"/>
      <c r="F63" s="73" t="s">
        <v>54</v>
      </c>
      <c r="G63" s="74"/>
      <c r="H63" s="74">
        <v>0</v>
      </c>
      <c r="I63" s="71" t="e">
        <f>H63/G63*100</f>
        <v>#DIV/0!</v>
      </c>
      <c r="J63" s="72" t="e">
        <f>E63/I63*100</f>
        <v>#DIV/0!</v>
      </c>
      <c r="K63" s="81" t="s">
        <v>79</v>
      </c>
      <c r="L63" s="26">
        <v>80.3</v>
      </c>
      <c r="M63" s="26">
        <v>80.1</v>
      </c>
      <c r="N63" s="80">
        <f>M63/L63*100</f>
        <v>99.75093399750934</v>
      </c>
      <c r="O63" s="485"/>
      <c r="P63" s="560"/>
    </row>
    <row r="64" spans="1:16" s="45" customFormat="1" ht="79.5" customHeight="1">
      <c r="A64" s="549"/>
      <c r="B64" s="532"/>
      <c r="C64" s="564"/>
      <c r="D64" s="565"/>
      <c r="E64" s="566"/>
      <c r="F64" s="73" t="s">
        <v>53</v>
      </c>
      <c r="G64" s="74"/>
      <c r="H64" s="74"/>
      <c r="I64" s="71" t="e">
        <f>H64/G64*100</f>
        <v>#DIV/0!</v>
      </c>
      <c r="J64" s="72" t="e">
        <f>E64/I64*100</f>
        <v>#DIV/0!</v>
      </c>
      <c r="K64" s="82" t="s">
        <v>80</v>
      </c>
      <c r="L64" s="83">
        <v>260</v>
      </c>
      <c r="M64" s="26">
        <v>200</v>
      </c>
      <c r="N64" s="80">
        <f>M64/L64*100</f>
        <v>76.92307692307693</v>
      </c>
      <c r="O64" s="485"/>
      <c r="P64" s="560"/>
    </row>
    <row r="65" spans="1:16" s="45" customFormat="1" ht="95.25" customHeight="1">
      <c r="A65" s="549"/>
      <c r="B65" s="532"/>
      <c r="C65" s="564"/>
      <c r="D65" s="565"/>
      <c r="E65" s="566"/>
      <c r="F65" s="73" t="s">
        <v>55</v>
      </c>
      <c r="G65" s="74">
        <v>1200</v>
      </c>
      <c r="H65" s="74">
        <v>1200</v>
      </c>
      <c r="I65" s="71">
        <f>H65/G65*100</f>
        <v>100</v>
      </c>
      <c r="J65" s="72">
        <f>E65/I65*100</f>
        <v>0</v>
      </c>
      <c r="K65" s="82" t="s">
        <v>81</v>
      </c>
      <c r="L65" s="26">
        <v>1</v>
      </c>
      <c r="M65" s="26">
        <v>1</v>
      </c>
      <c r="N65" s="80">
        <f>M65/L65*100</f>
        <v>100</v>
      </c>
      <c r="O65" s="485"/>
      <c r="P65" s="560"/>
    </row>
    <row r="66" spans="1:16" s="45" customFormat="1" ht="252">
      <c r="A66" s="549"/>
      <c r="B66" s="532"/>
      <c r="C66" s="564"/>
      <c r="D66" s="565"/>
      <c r="E66" s="566"/>
      <c r="F66" s="75" t="s">
        <v>56</v>
      </c>
      <c r="G66" s="74"/>
      <c r="H66" s="74"/>
      <c r="I66" s="71" t="e">
        <f>H66/G66*100</f>
        <v>#DIV/0!</v>
      </c>
      <c r="J66" s="72" t="e">
        <f>E66/I66*100</f>
        <v>#DIV/0!</v>
      </c>
      <c r="K66" s="58" t="s">
        <v>82</v>
      </c>
      <c r="L66" s="26">
        <v>30</v>
      </c>
      <c r="M66" s="26">
        <v>18</v>
      </c>
      <c r="N66" s="80">
        <f>M66/L66*100</f>
        <v>60</v>
      </c>
      <c r="O66" s="485"/>
      <c r="P66" s="560"/>
    </row>
    <row r="67" spans="1:16" s="45" customFormat="1" ht="47.25">
      <c r="A67" s="549"/>
      <c r="B67" s="532"/>
      <c r="C67" s="564"/>
      <c r="D67" s="565"/>
      <c r="E67" s="566"/>
      <c r="F67" s="76"/>
      <c r="G67" s="77"/>
      <c r="H67" s="77"/>
      <c r="I67" s="77"/>
      <c r="J67" s="78"/>
      <c r="K67" s="84" t="s">
        <v>51</v>
      </c>
      <c r="L67" s="85"/>
      <c r="M67" s="85"/>
      <c r="N67" s="86">
        <f>(N62+N63+N64+N65+N66)/5</f>
        <v>87.24001545425942</v>
      </c>
      <c r="O67" s="485"/>
      <c r="P67" s="560"/>
    </row>
    <row r="68" spans="1:16" s="45" customFormat="1" ht="63">
      <c r="A68" s="549">
        <v>7</v>
      </c>
      <c r="B68" s="588" t="s">
        <v>274</v>
      </c>
      <c r="C68" s="150">
        <v>10</v>
      </c>
      <c r="D68" s="150">
        <v>7</v>
      </c>
      <c r="E68" s="151">
        <f>D68/C68*100</f>
        <v>70</v>
      </c>
      <c r="F68" s="152" t="s">
        <v>7</v>
      </c>
      <c r="G68" s="153">
        <v>806.6</v>
      </c>
      <c r="H68" s="153">
        <v>806.6</v>
      </c>
      <c r="I68" s="153">
        <f aca="true" t="shared" si="5" ref="I68:I73">H68/G68*100</f>
        <v>100</v>
      </c>
      <c r="J68" s="154">
        <f aca="true" t="shared" si="6" ref="J68:J73">E68/I68*100</f>
        <v>70</v>
      </c>
      <c r="K68" s="155" t="s">
        <v>275</v>
      </c>
      <c r="L68" s="156">
        <v>100</v>
      </c>
      <c r="M68" s="156">
        <v>90</v>
      </c>
      <c r="N68" s="157">
        <f aca="true" t="shared" si="7" ref="N68:N73">M68/L68*100</f>
        <v>90</v>
      </c>
      <c r="O68" s="236">
        <f>N74*J68/100</f>
        <v>51.8</v>
      </c>
      <c r="P68" s="235" t="s">
        <v>171</v>
      </c>
    </row>
    <row r="69" spans="1:16" s="45" customFormat="1" ht="47.25">
      <c r="A69" s="549"/>
      <c r="B69" s="588"/>
      <c r="C69" s="586" t="s">
        <v>277</v>
      </c>
      <c r="D69" s="587"/>
      <c r="E69" s="587"/>
      <c r="F69" s="159" t="s">
        <v>54</v>
      </c>
      <c r="G69" s="160">
        <v>0</v>
      </c>
      <c r="H69" s="160">
        <v>0</v>
      </c>
      <c r="I69" s="153" t="e">
        <f t="shared" si="5"/>
        <v>#DIV/0!</v>
      </c>
      <c r="J69" s="88" t="e">
        <f t="shared" si="6"/>
        <v>#DIV/0!</v>
      </c>
      <c r="K69" s="161" t="s">
        <v>83</v>
      </c>
      <c r="L69" s="162">
        <v>10</v>
      </c>
      <c r="M69" s="162">
        <v>10</v>
      </c>
      <c r="N69" s="157">
        <f t="shared" si="7"/>
        <v>100</v>
      </c>
      <c r="O69" s="172"/>
      <c r="P69" s="172"/>
    </row>
    <row r="70" spans="1:16" s="45" customFormat="1" ht="126">
      <c r="A70" s="549"/>
      <c r="B70" s="588"/>
      <c r="C70" s="587"/>
      <c r="D70" s="587"/>
      <c r="E70" s="587"/>
      <c r="F70" s="159" t="s">
        <v>53</v>
      </c>
      <c r="G70" s="160">
        <v>0</v>
      </c>
      <c r="H70" s="160">
        <v>0</v>
      </c>
      <c r="I70" s="153" t="e">
        <f t="shared" si="5"/>
        <v>#DIV/0!</v>
      </c>
      <c r="J70" s="88" t="e">
        <f t="shared" si="6"/>
        <v>#DIV/0!</v>
      </c>
      <c r="K70" s="163" t="s">
        <v>276</v>
      </c>
      <c r="L70" s="156">
        <v>100</v>
      </c>
      <c r="M70" s="156">
        <v>100</v>
      </c>
      <c r="N70" s="164">
        <f t="shared" si="7"/>
        <v>100</v>
      </c>
      <c r="O70" s="172"/>
      <c r="P70" s="172"/>
    </row>
    <row r="71" spans="1:16" s="45" customFormat="1" ht="51">
      <c r="A71" s="549"/>
      <c r="B71" s="588"/>
      <c r="C71" s="587"/>
      <c r="D71" s="587"/>
      <c r="E71" s="587"/>
      <c r="F71" s="165" t="s">
        <v>74</v>
      </c>
      <c r="G71" s="160">
        <v>0</v>
      </c>
      <c r="H71" s="160"/>
      <c r="I71" s="153" t="e">
        <f>H71/G71*100</f>
        <v>#DIV/0!</v>
      </c>
      <c r="J71" s="88" t="e">
        <f>E71/I71*100</f>
        <v>#DIV/0!</v>
      </c>
      <c r="K71" s="155" t="s">
        <v>84</v>
      </c>
      <c r="L71" s="156">
        <v>100</v>
      </c>
      <c r="M71" s="156">
        <v>80</v>
      </c>
      <c r="N71" s="164">
        <f t="shared" si="7"/>
        <v>80</v>
      </c>
      <c r="O71" s="172"/>
      <c r="P71" s="172"/>
    </row>
    <row r="72" spans="1:16" s="45" customFormat="1" ht="94.5">
      <c r="A72" s="549"/>
      <c r="B72" s="588"/>
      <c r="C72" s="587"/>
      <c r="D72" s="587"/>
      <c r="E72" s="587"/>
      <c r="F72" s="165" t="s">
        <v>76</v>
      </c>
      <c r="G72" s="160">
        <v>0</v>
      </c>
      <c r="H72" s="160"/>
      <c r="I72" s="153" t="e">
        <f>H72/G72*100</f>
        <v>#DIV/0!</v>
      </c>
      <c r="J72" s="88" t="e">
        <f>E72/I72*100</f>
        <v>#DIV/0!</v>
      </c>
      <c r="K72" s="155" t="s">
        <v>85</v>
      </c>
      <c r="L72" s="156">
        <v>12</v>
      </c>
      <c r="M72" s="156">
        <v>0</v>
      </c>
      <c r="N72" s="164">
        <f t="shared" si="7"/>
        <v>0</v>
      </c>
      <c r="O72" s="169"/>
      <c r="P72" s="172"/>
    </row>
    <row r="73" spans="1:16" s="45" customFormat="1" ht="18.75" customHeight="1">
      <c r="A73" s="549"/>
      <c r="B73" s="588"/>
      <c r="C73" s="587"/>
      <c r="D73" s="587"/>
      <c r="E73" s="587"/>
      <c r="F73" s="547" t="s">
        <v>55</v>
      </c>
      <c r="G73" s="548">
        <v>806.6</v>
      </c>
      <c r="H73" s="548">
        <v>806.6</v>
      </c>
      <c r="I73" s="490">
        <f t="shared" si="5"/>
        <v>100</v>
      </c>
      <c r="J73" s="491">
        <f t="shared" si="6"/>
        <v>0</v>
      </c>
      <c r="K73" s="155"/>
      <c r="L73" s="156"/>
      <c r="M73" s="156"/>
      <c r="N73" s="164" t="e">
        <f t="shared" si="7"/>
        <v>#DIV/0!</v>
      </c>
      <c r="O73" s="172"/>
      <c r="P73" s="172"/>
    </row>
    <row r="74" spans="1:16" s="45" customFormat="1" ht="18.75" customHeight="1">
      <c r="A74" s="647"/>
      <c r="B74" s="441"/>
      <c r="C74" s="587"/>
      <c r="D74" s="587"/>
      <c r="E74" s="587"/>
      <c r="F74" s="547"/>
      <c r="G74" s="548"/>
      <c r="H74" s="548"/>
      <c r="I74" s="490"/>
      <c r="J74" s="491"/>
      <c r="K74" s="444" t="s">
        <v>51</v>
      </c>
      <c r="L74" s="445"/>
      <c r="M74" s="446"/>
      <c r="N74" s="167">
        <f>SUM(N68+N69+N70+N71+N72)/5</f>
        <v>74</v>
      </c>
      <c r="O74" s="172"/>
      <c r="P74" s="172"/>
    </row>
    <row r="75" spans="1:16" s="45" customFormat="1" ht="31.5" customHeight="1">
      <c r="A75" s="551">
        <v>8</v>
      </c>
      <c r="B75" s="567" t="s">
        <v>333</v>
      </c>
      <c r="C75" s="402">
        <v>4</v>
      </c>
      <c r="D75" s="402">
        <v>4</v>
      </c>
      <c r="E75" s="402">
        <f>D75/C75*100</f>
        <v>100</v>
      </c>
      <c r="F75" s="192" t="s">
        <v>7</v>
      </c>
      <c r="G75" s="160">
        <v>1339.2</v>
      </c>
      <c r="H75" s="160">
        <v>2084.1</v>
      </c>
      <c r="I75" s="403">
        <f>H75/G75*100</f>
        <v>155.6227598566308</v>
      </c>
      <c r="J75" s="404">
        <f>E75/I75*100</f>
        <v>64.25795307326905</v>
      </c>
      <c r="K75" s="178" t="s">
        <v>86</v>
      </c>
      <c r="L75" s="91">
        <v>30</v>
      </c>
      <c r="M75" s="405">
        <v>37</v>
      </c>
      <c r="N75" s="406">
        <f>L75/M75*100</f>
        <v>81.08108108108108</v>
      </c>
      <c r="O75" s="407">
        <f>N81*J75/100</f>
        <v>32.412666209765035</v>
      </c>
      <c r="P75" s="364"/>
    </row>
    <row r="76" spans="1:16" s="45" customFormat="1" ht="43.5" customHeight="1">
      <c r="A76" s="551"/>
      <c r="B76" s="568"/>
      <c r="C76" s="513" t="s">
        <v>334</v>
      </c>
      <c r="D76" s="514"/>
      <c r="E76" s="515"/>
      <c r="F76" s="196" t="s">
        <v>54</v>
      </c>
      <c r="G76" s="179"/>
      <c r="H76" s="179"/>
      <c r="I76" s="153" t="e">
        <f>H76/G76*100</f>
        <v>#DIV/0!</v>
      </c>
      <c r="J76" s="222" t="e">
        <f>E76/I76*100</f>
        <v>#DIV/0!</v>
      </c>
      <c r="K76" s="226" t="s">
        <v>87</v>
      </c>
      <c r="L76" s="91">
        <v>0</v>
      </c>
      <c r="M76" s="405">
        <v>1</v>
      </c>
      <c r="N76" s="327">
        <v>0</v>
      </c>
      <c r="O76" s="362"/>
      <c r="P76" s="365"/>
    </row>
    <row r="77" spans="1:16" s="45" customFormat="1" ht="43.5">
      <c r="A77" s="551"/>
      <c r="B77" s="568"/>
      <c r="C77" s="516"/>
      <c r="D77" s="517"/>
      <c r="E77" s="518"/>
      <c r="F77" s="196" t="s">
        <v>53</v>
      </c>
      <c r="G77" s="179"/>
      <c r="H77" s="179"/>
      <c r="I77" s="153" t="e">
        <f>H77/G77*100</f>
        <v>#DIV/0!</v>
      </c>
      <c r="J77" s="222" t="e">
        <f>E77/I77*100</f>
        <v>#DIV/0!</v>
      </c>
      <c r="K77" s="226" t="s">
        <v>88</v>
      </c>
      <c r="L77" s="91">
        <v>17405</v>
      </c>
      <c r="M77" s="405">
        <v>11477.74</v>
      </c>
      <c r="N77" s="327">
        <f>M77/L77*100</f>
        <v>65.94507325481183</v>
      </c>
      <c r="O77" s="362"/>
      <c r="P77" s="365"/>
    </row>
    <row r="78" spans="1:16" s="45" customFormat="1" ht="47.25">
      <c r="A78" s="551"/>
      <c r="B78" s="568"/>
      <c r="C78" s="516"/>
      <c r="D78" s="517"/>
      <c r="E78" s="518"/>
      <c r="F78" s="196" t="s">
        <v>55</v>
      </c>
      <c r="G78" s="179">
        <v>1339.2</v>
      </c>
      <c r="H78" s="179">
        <v>2084.1</v>
      </c>
      <c r="I78" s="153">
        <f>H78/G78*100</f>
        <v>155.6227598566308</v>
      </c>
      <c r="J78" s="222">
        <f>E78/I78*100</f>
        <v>0</v>
      </c>
      <c r="K78" s="226" t="s">
        <v>89</v>
      </c>
      <c r="L78" s="91">
        <v>0</v>
      </c>
      <c r="M78" s="405">
        <v>1</v>
      </c>
      <c r="N78" s="327">
        <v>0</v>
      </c>
      <c r="O78" s="362"/>
      <c r="P78" s="365"/>
    </row>
    <row r="79" spans="1:16" s="45" customFormat="1" ht="63">
      <c r="A79" s="551"/>
      <c r="B79" s="568"/>
      <c r="C79" s="516"/>
      <c r="D79" s="517"/>
      <c r="E79" s="518"/>
      <c r="F79" s="199" t="s">
        <v>56</v>
      </c>
      <c r="G79" s="179"/>
      <c r="H79" s="179"/>
      <c r="I79" s="153" t="e">
        <f>H79/G79*100</f>
        <v>#DIV/0!</v>
      </c>
      <c r="J79" s="222" t="e">
        <f>E79/I79*100</f>
        <v>#DIV/0!</v>
      </c>
      <c r="K79" s="226" t="s">
        <v>90</v>
      </c>
      <c r="L79" s="91">
        <v>1339.2</v>
      </c>
      <c r="M79" s="91">
        <v>2084.1</v>
      </c>
      <c r="N79" s="408">
        <f>M79/L79*100</f>
        <v>155.6227598566308</v>
      </c>
      <c r="O79" s="362"/>
      <c r="P79" s="365"/>
    </row>
    <row r="80" spans="1:16" s="45" customFormat="1" ht="47.25">
      <c r="A80" s="551"/>
      <c r="B80" s="568"/>
      <c r="C80" s="516"/>
      <c r="D80" s="517"/>
      <c r="E80" s="518"/>
      <c r="F80" s="257"/>
      <c r="G80" s="258"/>
      <c r="H80" s="258"/>
      <c r="I80" s="258"/>
      <c r="J80" s="259"/>
      <c r="K80" s="260" t="s">
        <v>91</v>
      </c>
      <c r="L80" s="409">
        <v>0</v>
      </c>
      <c r="M80" s="208">
        <v>0</v>
      </c>
      <c r="N80" s="408">
        <v>0</v>
      </c>
      <c r="O80" s="362"/>
      <c r="P80" s="365"/>
    </row>
    <row r="81" spans="1:16" s="45" customFormat="1" ht="48" thickBot="1">
      <c r="A81" s="551"/>
      <c r="B81" s="600"/>
      <c r="C81" s="519"/>
      <c r="D81" s="520"/>
      <c r="E81" s="521"/>
      <c r="F81" s="207"/>
      <c r="G81" s="271"/>
      <c r="H81" s="271"/>
      <c r="I81" s="271"/>
      <c r="J81" s="272"/>
      <c r="K81" s="410" t="s">
        <v>51</v>
      </c>
      <c r="L81" s="411"/>
      <c r="M81" s="412"/>
      <c r="N81" s="413">
        <f>(N80+N79+N78+N77+N76+N75)/6</f>
        <v>50.44148569875395</v>
      </c>
      <c r="O81" s="363"/>
      <c r="P81" s="366"/>
    </row>
    <row r="82" spans="1:16" s="45" customFormat="1" ht="47.25">
      <c r="A82" s="534">
        <v>9</v>
      </c>
      <c r="B82" s="613" t="s">
        <v>247</v>
      </c>
      <c r="C82" s="88">
        <v>15</v>
      </c>
      <c r="D82" s="88">
        <v>14</v>
      </c>
      <c r="E82" s="210">
        <f>D82/C82*100</f>
        <v>93.33333333333333</v>
      </c>
      <c r="F82" s="211" t="s">
        <v>7</v>
      </c>
      <c r="G82" s="71">
        <f>G85+G86</f>
        <v>2360</v>
      </c>
      <c r="H82" s="71">
        <f>H85+H86</f>
        <v>2345</v>
      </c>
      <c r="I82" s="212">
        <f>H82/G82*100</f>
        <v>99.36440677966102</v>
      </c>
      <c r="J82" s="213">
        <f>E82/I82*100</f>
        <v>93.93034825870646</v>
      </c>
      <c r="K82" s="178" t="s">
        <v>92</v>
      </c>
      <c r="L82" s="91">
        <v>453</v>
      </c>
      <c r="M82" s="91">
        <v>461</v>
      </c>
      <c r="N82" s="214">
        <f>M82/L82*100</f>
        <v>101.76600441501105</v>
      </c>
      <c r="O82" s="598">
        <f>N89*J82/100</f>
        <v>93.60567939842005</v>
      </c>
      <c r="P82" s="578" t="s">
        <v>67</v>
      </c>
    </row>
    <row r="83" spans="1:16" s="45" customFormat="1" ht="63">
      <c r="A83" s="534"/>
      <c r="B83" s="614"/>
      <c r="C83" s="599" t="s">
        <v>301</v>
      </c>
      <c r="D83" s="599"/>
      <c r="E83" s="599"/>
      <c r="F83" s="215" t="s">
        <v>54</v>
      </c>
      <c r="G83" s="74">
        <v>0</v>
      </c>
      <c r="H83" s="74">
        <v>0</v>
      </c>
      <c r="I83" s="71" t="e">
        <f>H83/G83*100</f>
        <v>#DIV/0!</v>
      </c>
      <c r="J83" s="69" t="e">
        <f>E83/I83*100</f>
        <v>#DIV/0!</v>
      </c>
      <c r="K83" s="161" t="s">
        <v>93</v>
      </c>
      <c r="L83" s="91">
        <v>207</v>
      </c>
      <c r="M83" s="91">
        <v>215.6</v>
      </c>
      <c r="N83" s="214">
        <f aca="true" t="shared" si="8" ref="N83:N88">M83/L83*100</f>
        <v>104.15458937198068</v>
      </c>
      <c r="O83" s="598"/>
      <c r="P83" s="579"/>
    </row>
    <row r="84" spans="1:16" s="45" customFormat="1" ht="43.5">
      <c r="A84" s="534"/>
      <c r="B84" s="614"/>
      <c r="C84" s="599"/>
      <c r="D84" s="599"/>
      <c r="E84" s="599"/>
      <c r="F84" s="215" t="s">
        <v>53</v>
      </c>
      <c r="G84" s="74">
        <v>0</v>
      </c>
      <c r="H84" s="74">
        <v>0</v>
      </c>
      <c r="I84" s="71" t="e">
        <f>H84/G84*100</f>
        <v>#DIV/0!</v>
      </c>
      <c r="J84" s="69" t="e">
        <f>E84/I84*100</f>
        <v>#DIV/0!</v>
      </c>
      <c r="K84" s="161" t="s">
        <v>94</v>
      </c>
      <c r="L84" s="91">
        <v>2100</v>
      </c>
      <c r="M84" s="91">
        <v>1926</v>
      </c>
      <c r="N84" s="214">
        <f t="shared" si="8"/>
        <v>91.71428571428571</v>
      </c>
      <c r="O84" s="598"/>
      <c r="P84" s="579"/>
    </row>
    <row r="85" spans="1:16" s="45" customFormat="1" ht="141.75">
      <c r="A85" s="534"/>
      <c r="B85" s="614"/>
      <c r="C85" s="599"/>
      <c r="D85" s="599"/>
      <c r="E85" s="599"/>
      <c r="F85" s="215" t="s">
        <v>55</v>
      </c>
      <c r="G85" s="74">
        <v>20</v>
      </c>
      <c r="H85" s="74">
        <v>5</v>
      </c>
      <c r="I85" s="71">
        <f>H85/G85*100</f>
        <v>25</v>
      </c>
      <c r="J85" s="69">
        <f>E85/I85*100</f>
        <v>0</v>
      </c>
      <c r="K85" s="161" t="s">
        <v>95</v>
      </c>
      <c r="L85" s="162">
        <v>52</v>
      </c>
      <c r="M85" s="162">
        <v>47</v>
      </c>
      <c r="N85" s="214">
        <f t="shared" si="8"/>
        <v>90.38461538461539</v>
      </c>
      <c r="O85" s="598"/>
      <c r="P85" s="579"/>
    </row>
    <row r="86" spans="1:16" s="45" customFormat="1" ht="78.75">
      <c r="A86" s="534"/>
      <c r="B86" s="614"/>
      <c r="C86" s="599"/>
      <c r="D86" s="599"/>
      <c r="E86" s="599"/>
      <c r="F86" s="216" t="s">
        <v>56</v>
      </c>
      <c r="G86" s="74">
        <v>2340</v>
      </c>
      <c r="H86" s="74">
        <v>2340</v>
      </c>
      <c r="I86" s="71">
        <f>H86/G86*100</f>
        <v>100</v>
      </c>
      <c r="J86" s="69">
        <f>E86/I86*100</f>
        <v>0</v>
      </c>
      <c r="K86" s="161" t="s">
        <v>96</v>
      </c>
      <c r="L86" s="162">
        <v>75.3</v>
      </c>
      <c r="M86" s="162">
        <v>73</v>
      </c>
      <c r="N86" s="214">
        <f t="shared" si="8"/>
        <v>96.94555112881807</v>
      </c>
      <c r="O86" s="598"/>
      <c r="P86" s="579"/>
    </row>
    <row r="87" spans="1:16" s="45" customFormat="1" ht="94.5">
      <c r="A87" s="534"/>
      <c r="B87" s="614"/>
      <c r="C87" s="599"/>
      <c r="D87" s="599"/>
      <c r="E87" s="599"/>
      <c r="F87" s="216"/>
      <c r="G87" s="74"/>
      <c r="H87" s="74"/>
      <c r="I87" s="71"/>
      <c r="J87" s="69"/>
      <c r="K87" s="161" t="s">
        <v>97</v>
      </c>
      <c r="L87" s="162">
        <v>83.5</v>
      </c>
      <c r="M87" s="162">
        <v>87.3</v>
      </c>
      <c r="N87" s="214">
        <f t="shared" si="8"/>
        <v>104.5508982035928</v>
      </c>
      <c r="O87" s="598"/>
      <c r="P87" s="579"/>
    </row>
    <row r="88" spans="1:16" s="45" customFormat="1" ht="94.5">
      <c r="A88" s="534"/>
      <c r="B88" s="614"/>
      <c r="C88" s="599"/>
      <c r="D88" s="599"/>
      <c r="E88" s="599"/>
      <c r="F88" s="216"/>
      <c r="G88" s="217"/>
      <c r="H88" s="217"/>
      <c r="I88" s="218"/>
      <c r="J88" s="69"/>
      <c r="K88" s="161" t="s">
        <v>98</v>
      </c>
      <c r="L88" s="162">
        <v>62</v>
      </c>
      <c r="M88" s="162">
        <v>67</v>
      </c>
      <c r="N88" s="214">
        <f t="shared" si="8"/>
        <v>108.06451612903226</v>
      </c>
      <c r="O88" s="598"/>
      <c r="P88" s="579"/>
    </row>
    <row r="89" spans="1:16" s="45" customFormat="1" ht="145.5" customHeight="1" thickBot="1">
      <c r="A89" s="534"/>
      <c r="B89" s="614"/>
      <c r="C89" s="599"/>
      <c r="D89" s="599"/>
      <c r="E89" s="599"/>
      <c r="F89" s="216"/>
      <c r="G89" s="217"/>
      <c r="H89" s="217"/>
      <c r="I89" s="218"/>
      <c r="J89" s="69"/>
      <c r="K89" s="237" t="s">
        <v>51</v>
      </c>
      <c r="L89" s="219"/>
      <c r="M89" s="219"/>
      <c r="N89" s="220">
        <f>(N82+N83+N84+N85+N86+N87+N88)/7</f>
        <v>99.65435147819085</v>
      </c>
      <c r="O89" s="598"/>
      <c r="P89" s="580"/>
    </row>
    <row r="90" spans="1:16" s="45" customFormat="1" ht="141.75">
      <c r="A90" s="549">
        <v>10</v>
      </c>
      <c r="B90" s="441" t="s">
        <v>99</v>
      </c>
      <c r="C90" s="88">
        <v>20</v>
      </c>
      <c r="D90" s="88">
        <v>16</v>
      </c>
      <c r="E90" s="88">
        <f>D90/C90*100</f>
        <v>80</v>
      </c>
      <c r="F90" s="192" t="s">
        <v>7</v>
      </c>
      <c r="G90" s="153">
        <v>130</v>
      </c>
      <c r="H90" s="153">
        <v>70</v>
      </c>
      <c r="I90" s="238">
        <f>H90/G90*100</f>
        <v>53.84615384615385</v>
      </c>
      <c r="J90" s="238">
        <f>E90/I90*100</f>
        <v>148.57142857142858</v>
      </c>
      <c r="K90" s="178" t="s">
        <v>100</v>
      </c>
      <c r="L90" s="91">
        <v>30</v>
      </c>
      <c r="M90" s="91">
        <v>16</v>
      </c>
      <c r="N90" s="221">
        <f>M90/L90*100</f>
        <v>53.333333333333336</v>
      </c>
      <c r="O90" s="221">
        <f>N95*J90/100</f>
        <v>52.4952380952381</v>
      </c>
      <c r="P90" s="433" t="s">
        <v>171</v>
      </c>
    </row>
    <row r="91" spans="1:16" s="45" customFormat="1" ht="173.25" customHeight="1">
      <c r="A91" s="549"/>
      <c r="B91" s="442"/>
      <c r="C91" s="513" t="s">
        <v>316</v>
      </c>
      <c r="D91" s="514"/>
      <c r="E91" s="515"/>
      <c r="F91" s="196" t="s">
        <v>54</v>
      </c>
      <c r="G91" s="160"/>
      <c r="H91" s="160"/>
      <c r="I91" s="153"/>
      <c r="J91" s="88"/>
      <c r="K91" s="161" t="s">
        <v>101</v>
      </c>
      <c r="L91" s="91">
        <v>20</v>
      </c>
      <c r="M91" s="91">
        <v>18</v>
      </c>
      <c r="N91" s="221">
        <f>M91/L91*100</f>
        <v>90</v>
      </c>
      <c r="O91" s="223"/>
      <c r="P91" s="434"/>
    </row>
    <row r="92" spans="1:16" s="45" customFormat="1" ht="63">
      <c r="A92" s="549"/>
      <c r="B92" s="442"/>
      <c r="C92" s="516"/>
      <c r="D92" s="517"/>
      <c r="E92" s="518"/>
      <c r="F92" s="196" t="s">
        <v>53</v>
      </c>
      <c r="G92" s="160"/>
      <c r="H92" s="160"/>
      <c r="I92" s="238"/>
      <c r="J92" s="238"/>
      <c r="K92" s="161" t="s">
        <v>102</v>
      </c>
      <c r="L92" s="91">
        <v>4</v>
      </c>
      <c r="M92" s="91">
        <v>0</v>
      </c>
      <c r="N92" s="221">
        <f>M92/L92*100</f>
        <v>0</v>
      </c>
      <c r="O92" s="223"/>
      <c r="P92" s="434"/>
    </row>
    <row r="93" spans="1:16" s="45" customFormat="1" ht="78.75">
      <c r="A93" s="549"/>
      <c r="B93" s="442"/>
      <c r="C93" s="516"/>
      <c r="D93" s="517"/>
      <c r="E93" s="518"/>
      <c r="F93" s="196" t="s">
        <v>55</v>
      </c>
      <c r="G93" s="160">
        <v>120</v>
      </c>
      <c r="H93" s="160">
        <v>60</v>
      </c>
      <c r="I93" s="239">
        <f>H93/G93*100</f>
        <v>50</v>
      </c>
      <c r="J93" s="238">
        <f>E90/I90*100</f>
        <v>148.57142857142858</v>
      </c>
      <c r="K93" s="161" t="s">
        <v>103</v>
      </c>
      <c r="L93" s="91">
        <v>15</v>
      </c>
      <c r="M93" s="91">
        <v>5</v>
      </c>
      <c r="N93" s="221">
        <f>M93/L93*100</f>
        <v>33.33333333333333</v>
      </c>
      <c r="O93" s="223"/>
      <c r="P93" s="434"/>
    </row>
    <row r="94" spans="1:16" s="45" customFormat="1" ht="110.25">
      <c r="A94" s="549"/>
      <c r="B94" s="442"/>
      <c r="C94" s="516"/>
      <c r="D94" s="517"/>
      <c r="E94" s="518"/>
      <c r="F94" s="199" t="s">
        <v>56</v>
      </c>
      <c r="G94" s="160"/>
      <c r="H94" s="160"/>
      <c r="I94" s="153"/>
      <c r="J94" s="88"/>
      <c r="K94" s="161" t="s">
        <v>104</v>
      </c>
      <c r="L94" s="91">
        <v>10</v>
      </c>
      <c r="M94" s="91">
        <v>0</v>
      </c>
      <c r="N94" s="221">
        <f>M94/L94*100</f>
        <v>0</v>
      </c>
      <c r="O94" s="223"/>
      <c r="P94" s="434"/>
    </row>
    <row r="95" spans="1:16" s="45" customFormat="1" ht="35.25" customHeight="1">
      <c r="A95" s="549"/>
      <c r="B95" s="442"/>
      <c r="C95" s="619"/>
      <c r="D95" s="620"/>
      <c r="E95" s="621"/>
      <c r="F95" s="240"/>
      <c r="G95" s="241"/>
      <c r="H95" s="241"/>
      <c r="I95" s="241"/>
      <c r="J95" s="242"/>
      <c r="K95" s="674" t="s">
        <v>51</v>
      </c>
      <c r="L95" s="675"/>
      <c r="M95" s="676"/>
      <c r="N95" s="221">
        <f>(N90+N91+N92+N93+N94)/5</f>
        <v>35.333333333333336</v>
      </c>
      <c r="O95" s="243"/>
      <c r="P95" s="434"/>
    </row>
    <row r="96" spans="1:16" s="45" customFormat="1" ht="52.5" customHeight="1">
      <c r="A96" s="551">
        <v>11</v>
      </c>
      <c r="B96" s="612" t="s">
        <v>113</v>
      </c>
      <c r="C96" s="283">
        <v>31</v>
      </c>
      <c r="D96" s="283">
        <v>30</v>
      </c>
      <c r="E96" s="284">
        <f>D96/C96*100</f>
        <v>96.7741935483871</v>
      </c>
      <c r="F96" s="285" t="s">
        <v>7</v>
      </c>
      <c r="G96" s="279">
        <f>SUM(G97:G100)</f>
        <v>334175.8</v>
      </c>
      <c r="H96" s="279">
        <f>SUM(H97:H100)</f>
        <v>338869</v>
      </c>
      <c r="I96" s="279">
        <f>H96/G96*100</f>
        <v>101.40441049292019</v>
      </c>
      <c r="J96" s="286">
        <f>E96/I96*100</f>
        <v>95.43390970666275</v>
      </c>
      <c r="K96" s="287" t="s">
        <v>105</v>
      </c>
      <c r="L96" s="274">
        <v>100</v>
      </c>
      <c r="M96" s="274">
        <v>100</v>
      </c>
      <c r="N96" s="288">
        <f>M96/L96*100</f>
        <v>100</v>
      </c>
      <c r="O96" s="289">
        <f>N106*J96/100</f>
        <v>92.31271617439923</v>
      </c>
      <c r="P96" s="219" t="s">
        <v>67</v>
      </c>
    </row>
    <row r="97" spans="1:16" s="45" customFormat="1" ht="157.5" customHeight="1">
      <c r="A97" s="551"/>
      <c r="B97" s="447"/>
      <c r="C97" s="525" t="s">
        <v>320</v>
      </c>
      <c r="D97" s="526"/>
      <c r="E97" s="526"/>
      <c r="F97" s="277" t="s">
        <v>54</v>
      </c>
      <c r="G97" s="278">
        <v>15748.4</v>
      </c>
      <c r="H97" s="278">
        <v>16129.7</v>
      </c>
      <c r="I97" s="279">
        <f>H97/G97*100</f>
        <v>102.42119834395875</v>
      </c>
      <c r="J97" s="280"/>
      <c r="K97" s="290" t="s">
        <v>106</v>
      </c>
      <c r="L97" s="275">
        <v>100</v>
      </c>
      <c r="M97" s="274">
        <v>39.3</v>
      </c>
      <c r="N97" s="288">
        <f aca="true" t="shared" si="9" ref="N97:N105">M97/L97*100</f>
        <v>39.3</v>
      </c>
      <c r="O97" s="219"/>
      <c r="P97" s="219"/>
    </row>
    <row r="98" spans="1:16" s="45" customFormat="1" ht="110.25">
      <c r="A98" s="551"/>
      <c r="B98" s="447"/>
      <c r="C98" s="525"/>
      <c r="D98" s="526"/>
      <c r="E98" s="526"/>
      <c r="F98" s="277" t="s">
        <v>53</v>
      </c>
      <c r="G98" s="278">
        <v>271771.1</v>
      </c>
      <c r="H98" s="278">
        <v>243911.6</v>
      </c>
      <c r="I98" s="279">
        <f>H98/G98*100</f>
        <v>89.74891002023395</v>
      </c>
      <c r="J98" s="280"/>
      <c r="K98" s="290" t="s">
        <v>107</v>
      </c>
      <c r="L98" s="275">
        <v>100</v>
      </c>
      <c r="M98" s="276">
        <v>100</v>
      </c>
      <c r="N98" s="288">
        <f t="shared" si="9"/>
        <v>100</v>
      </c>
      <c r="O98" s="219"/>
      <c r="P98" s="219"/>
    </row>
    <row r="99" spans="1:16" s="45" customFormat="1" ht="94.5">
      <c r="A99" s="551"/>
      <c r="B99" s="447"/>
      <c r="C99" s="525"/>
      <c r="D99" s="526"/>
      <c r="E99" s="526"/>
      <c r="F99" s="277" t="s">
        <v>55</v>
      </c>
      <c r="G99" s="278">
        <v>35190</v>
      </c>
      <c r="H99" s="278">
        <v>67361.4</v>
      </c>
      <c r="I99" s="279">
        <f>H99/G99*100</f>
        <v>191.42199488491048</v>
      </c>
      <c r="J99" s="280"/>
      <c r="K99" s="290" t="s">
        <v>108</v>
      </c>
      <c r="L99" s="275">
        <v>749</v>
      </c>
      <c r="M99" s="276">
        <v>740</v>
      </c>
      <c r="N99" s="288">
        <f t="shared" si="9"/>
        <v>98.79839786381842</v>
      </c>
      <c r="O99" s="219"/>
      <c r="P99" s="219"/>
    </row>
    <row r="100" spans="1:16" s="45" customFormat="1" ht="48">
      <c r="A100" s="551"/>
      <c r="B100" s="447"/>
      <c r="C100" s="525"/>
      <c r="D100" s="526"/>
      <c r="E100" s="526"/>
      <c r="F100" s="281" t="s">
        <v>56</v>
      </c>
      <c r="G100" s="278">
        <v>11466.3</v>
      </c>
      <c r="H100" s="278">
        <v>11466.3</v>
      </c>
      <c r="I100" s="279">
        <f>H100/G100*100</f>
        <v>100</v>
      </c>
      <c r="J100" s="282"/>
      <c r="K100" s="290" t="s">
        <v>109</v>
      </c>
      <c r="L100" s="275">
        <v>76</v>
      </c>
      <c r="M100" s="274">
        <v>77</v>
      </c>
      <c r="N100" s="288">
        <f t="shared" si="9"/>
        <v>101.3157894736842</v>
      </c>
      <c r="O100" s="219"/>
      <c r="P100" s="219"/>
    </row>
    <row r="101" spans="1:16" s="45" customFormat="1" ht="141.75">
      <c r="A101" s="551"/>
      <c r="B101" s="447"/>
      <c r="C101" s="525"/>
      <c r="D101" s="526"/>
      <c r="E101" s="526"/>
      <c r="F101" s="474"/>
      <c r="G101" s="474"/>
      <c r="H101" s="474"/>
      <c r="I101" s="474"/>
      <c r="J101" s="475"/>
      <c r="K101" s="290" t="s">
        <v>110</v>
      </c>
      <c r="L101" s="274">
        <v>1.3</v>
      </c>
      <c r="M101" s="274">
        <v>1.3</v>
      </c>
      <c r="N101" s="288">
        <f t="shared" si="9"/>
        <v>100</v>
      </c>
      <c r="O101" s="219"/>
      <c r="P101" s="219"/>
    </row>
    <row r="102" spans="1:16" s="45" customFormat="1" ht="63">
      <c r="A102" s="551"/>
      <c r="B102" s="447"/>
      <c r="C102" s="525"/>
      <c r="D102" s="526"/>
      <c r="E102" s="526"/>
      <c r="F102" s="474"/>
      <c r="G102" s="474"/>
      <c r="H102" s="474"/>
      <c r="I102" s="474"/>
      <c r="J102" s="475"/>
      <c r="K102" s="290" t="s">
        <v>111</v>
      </c>
      <c r="L102" s="274">
        <v>80</v>
      </c>
      <c r="M102" s="274">
        <v>89.84</v>
      </c>
      <c r="N102" s="288">
        <f t="shared" si="9"/>
        <v>112.3</v>
      </c>
      <c r="O102" s="219"/>
      <c r="P102" s="219"/>
    </row>
    <row r="103" spans="1:16" s="45" customFormat="1" ht="141.75">
      <c r="A103" s="551"/>
      <c r="B103" s="447"/>
      <c r="C103" s="525"/>
      <c r="D103" s="526"/>
      <c r="E103" s="526"/>
      <c r="F103" s="474"/>
      <c r="G103" s="474"/>
      <c r="H103" s="474"/>
      <c r="I103" s="474"/>
      <c r="J103" s="475"/>
      <c r="K103" s="290" t="s">
        <v>110</v>
      </c>
      <c r="L103" s="274">
        <v>89</v>
      </c>
      <c r="M103" s="274">
        <v>91</v>
      </c>
      <c r="N103" s="288">
        <f t="shared" si="9"/>
        <v>102.24719101123596</v>
      </c>
      <c r="O103" s="219"/>
      <c r="P103" s="219"/>
    </row>
    <row r="104" spans="1:16" s="45" customFormat="1" ht="63">
      <c r="A104" s="551"/>
      <c r="B104" s="447"/>
      <c r="C104" s="525"/>
      <c r="D104" s="526"/>
      <c r="E104" s="526"/>
      <c r="F104" s="474"/>
      <c r="G104" s="474"/>
      <c r="H104" s="474"/>
      <c r="I104" s="474"/>
      <c r="J104" s="475"/>
      <c r="K104" s="290" t="s">
        <v>111</v>
      </c>
      <c r="L104" s="274">
        <v>54</v>
      </c>
      <c r="M104" s="274">
        <v>61.2</v>
      </c>
      <c r="N104" s="288">
        <f t="shared" si="9"/>
        <v>113.33333333333333</v>
      </c>
      <c r="O104" s="219"/>
      <c r="P104" s="219"/>
    </row>
    <row r="105" spans="1:16" s="45" customFormat="1" ht="78.75">
      <c r="A105" s="551"/>
      <c r="B105" s="447"/>
      <c r="C105" s="525"/>
      <c r="D105" s="526"/>
      <c r="E105" s="526"/>
      <c r="F105" s="474"/>
      <c r="G105" s="474"/>
      <c r="H105" s="474"/>
      <c r="I105" s="474"/>
      <c r="J105" s="475"/>
      <c r="K105" s="291" t="s">
        <v>112</v>
      </c>
      <c r="L105" s="292">
        <v>100</v>
      </c>
      <c r="M105" s="292">
        <v>100</v>
      </c>
      <c r="N105" s="288">
        <f t="shared" si="9"/>
        <v>100</v>
      </c>
      <c r="O105" s="219"/>
      <c r="P105" s="219"/>
    </row>
    <row r="106" spans="1:16" s="45" customFormat="1" ht="30.75" customHeight="1">
      <c r="A106" s="551"/>
      <c r="B106" s="447"/>
      <c r="C106" s="525"/>
      <c r="D106" s="526"/>
      <c r="E106" s="526"/>
      <c r="F106" s="474"/>
      <c r="G106" s="474"/>
      <c r="H106" s="474"/>
      <c r="I106" s="474"/>
      <c r="J106" s="475"/>
      <c r="K106" s="623" t="s">
        <v>225</v>
      </c>
      <c r="L106" s="624"/>
      <c r="M106" s="625"/>
      <c r="N106" s="288">
        <f>(N96+N97+N98+N99+N100+N101+N102+N103+N104+N105)/10</f>
        <v>96.7294711682072</v>
      </c>
      <c r="O106" s="219"/>
      <c r="P106" s="219"/>
    </row>
    <row r="107" spans="1:17" s="45" customFormat="1" ht="67.5" customHeight="1">
      <c r="A107" s="622">
        <v>12</v>
      </c>
      <c r="B107" s="615" t="s">
        <v>114</v>
      </c>
      <c r="C107" s="367">
        <v>62</v>
      </c>
      <c r="D107" s="367">
        <v>53</v>
      </c>
      <c r="E107" s="368">
        <f>D107/C107*100</f>
        <v>85.48387096774194</v>
      </c>
      <c r="F107" s="369" t="s">
        <v>7</v>
      </c>
      <c r="G107" s="370">
        <f>G108+G109+G110+G111</f>
        <v>73282.7</v>
      </c>
      <c r="H107" s="370">
        <f>H108+H109+H110+H111</f>
        <v>70380.6</v>
      </c>
      <c r="I107" s="370">
        <f>H107/G107*100</f>
        <v>96.0398566100867</v>
      </c>
      <c r="J107" s="370">
        <f>E107/I107*100</f>
        <v>89.00874489515209</v>
      </c>
      <c r="K107" s="371" t="s">
        <v>115</v>
      </c>
      <c r="L107" s="372">
        <v>17</v>
      </c>
      <c r="M107" s="373">
        <v>16</v>
      </c>
      <c r="N107" s="374">
        <f>M107/L107*100</f>
        <v>94.11764705882352</v>
      </c>
      <c r="O107" s="616">
        <f>N129*J107/100</f>
        <v>87.71962943322855</v>
      </c>
      <c r="P107" s="572" t="s">
        <v>67</v>
      </c>
      <c r="Q107" s="539"/>
    </row>
    <row r="108" spans="1:17" s="45" customFormat="1" ht="141.75" customHeight="1">
      <c r="A108" s="534"/>
      <c r="B108" s="615"/>
      <c r="C108" s="617" t="s">
        <v>332</v>
      </c>
      <c r="D108" s="617"/>
      <c r="E108" s="617"/>
      <c r="F108" s="375" t="s">
        <v>54</v>
      </c>
      <c r="G108" s="376">
        <v>10763.3</v>
      </c>
      <c r="H108" s="376">
        <v>11081.2</v>
      </c>
      <c r="I108" s="370">
        <f>H108/G108*100</f>
        <v>102.95355513643587</v>
      </c>
      <c r="J108" s="377">
        <f>E108/I108*100</f>
        <v>0</v>
      </c>
      <c r="K108" s="371" t="s">
        <v>116</v>
      </c>
      <c r="L108" s="372">
        <v>42</v>
      </c>
      <c r="M108" s="373">
        <v>42</v>
      </c>
      <c r="N108" s="374">
        <f aca="true" t="shared" si="10" ref="N108:N128">M108/L108*100</f>
        <v>100</v>
      </c>
      <c r="O108" s="616"/>
      <c r="P108" s="572"/>
      <c r="Q108" s="539"/>
    </row>
    <row r="109" spans="1:17" s="45" customFormat="1" ht="126">
      <c r="A109" s="534"/>
      <c r="B109" s="615"/>
      <c r="C109" s="617"/>
      <c r="D109" s="617"/>
      <c r="E109" s="617"/>
      <c r="F109" s="375" t="s">
        <v>53</v>
      </c>
      <c r="G109" s="376">
        <v>20586.4</v>
      </c>
      <c r="H109" s="376">
        <v>20665.9</v>
      </c>
      <c r="I109" s="370">
        <f>H109/G109*100</f>
        <v>100.38617728208914</v>
      </c>
      <c r="J109" s="377">
        <f>E109/I109*100</f>
        <v>0</v>
      </c>
      <c r="K109" s="378" t="s">
        <v>117</v>
      </c>
      <c r="L109" s="379">
        <v>16</v>
      </c>
      <c r="M109" s="373">
        <v>16</v>
      </c>
      <c r="N109" s="374">
        <f t="shared" si="10"/>
        <v>100</v>
      </c>
      <c r="O109" s="616"/>
      <c r="P109" s="572"/>
      <c r="Q109" s="539"/>
    </row>
    <row r="110" spans="1:17" s="45" customFormat="1" ht="173.25">
      <c r="A110" s="534"/>
      <c r="B110" s="615"/>
      <c r="C110" s="617"/>
      <c r="D110" s="617"/>
      <c r="E110" s="617"/>
      <c r="F110" s="375" t="s">
        <v>55</v>
      </c>
      <c r="G110" s="376">
        <v>40923</v>
      </c>
      <c r="H110" s="376">
        <v>37509.3</v>
      </c>
      <c r="I110" s="370">
        <f>H110/G110*100</f>
        <v>91.65823619969211</v>
      </c>
      <c r="J110" s="377">
        <f>E110/I110*100</f>
        <v>0</v>
      </c>
      <c r="K110" s="378" t="s">
        <v>118</v>
      </c>
      <c r="L110" s="380">
        <v>100</v>
      </c>
      <c r="M110" s="381">
        <v>100</v>
      </c>
      <c r="N110" s="374">
        <f>M110/L110*100</f>
        <v>100</v>
      </c>
      <c r="O110" s="616"/>
      <c r="P110" s="572"/>
      <c r="Q110" s="539"/>
    </row>
    <row r="111" spans="1:17" s="45" customFormat="1" ht="82.5" customHeight="1">
      <c r="A111" s="534"/>
      <c r="B111" s="615"/>
      <c r="C111" s="617"/>
      <c r="D111" s="617"/>
      <c r="E111" s="617"/>
      <c r="F111" s="375" t="s">
        <v>56</v>
      </c>
      <c r="G111" s="376">
        <v>1010</v>
      </c>
      <c r="H111" s="376">
        <v>1124.2</v>
      </c>
      <c r="I111" s="370">
        <f>H111/G111*100</f>
        <v>111.30693069306932</v>
      </c>
      <c r="J111" s="377">
        <f>E111/I111*100</f>
        <v>0</v>
      </c>
      <c r="K111" s="378" t="s">
        <v>119</v>
      </c>
      <c r="L111" s="380">
        <v>1611</v>
      </c>
      <c r="M111" s="381">
        <v>1523</v>
      </c>
      <c r="N111" s="374">
        <f t="shared" si="10"/>
        <v>94.53755431409063</v>
      </c>
      <c r="O111" s="616"/>
      <c r="P111" s="572"/>
      <c r="Q111" s="539"/>
    </row>
    <row r="112" spans="1:17" s="45" customFormat="1" ht="31.5">
      <c r="A112" s="534"/>
      <c r="B112" s="615"/>
      <c r="C112" s="617"/>
      <c r="D112" s="617"/>
      <c r="E112" s="617"/>
      <c r="F112" s="382"/>
      <c r="G112" s="383"/>
      <c r="H112" s="383"/>
      <c r="I112" s="384"/>
      <c r="J112" s="385"/>
      <c r="K112" s="378" t="s">
        <v>120</v>
      </c>
      <c r="L112" s="386">
        <v>166</v>
      </c>
      <c r="M112" s="386">
        <v>168</v>
      </c>
      <c r="N112" s="374">
        <f t="shared" si="10"/>
        <v>101.20481927710843</v>
      </c>
      <c r="O112" s="616"/>
      <c r="P112" s="572"/>
      <c r="Q112" s="539"/>
    </row>
    <row r="113" spans="1:17" s="45" customFormat="1" ht="78.75">
      <c r="A113" s="534"/>
      <c r="B113" s="615"/>
      <c r="C113" s="617"/>
      <c r="D113" s="617"/>
      <c r="E113" s="617"/>
      <c r="F113" s="387"/>
      <c r="G113" s="383"/>
      <c r="H113" s="383"/>
      <c r="I113" s="384"/>
      <c r="J113" s="385"/>
      <c r="K113" s="378" t="s">
        <v>121</v>
      </c>
      <c r="L113" s="386">
        <v>10</v>
      </c>
      <c r="M113" s="386">
        <v>10</v>
      </c>
      <c r="N113" s="374">
        <f t="shared" si="10"/>
        <v>100</v>
      </c>
      <c r="O113" s="616"/>
      <c r="P113" s="572"/>
      <c r="Q113" s="539"/>
    </row>
    <row r="114" spans="1:17" s="45" customFormat="1" ht="31.5">
      <c r="A114" s="534"/>
      <c r="B114" s="615"/>
      <c r="C114" s="617"/>
      <c r="D114" s="617"/>
      <c r="E114" s="617"/>
      <c r="F114" s="387"/>
      <c r="G114" s="383"/>
      <c r="H114" s="383"/>
      <c r="I114" s="384"/>
      <c r="J114" s="385"/>
      <c r="K114" s="378" t="s">
        <v>122</v>
      </c>
      <c r="L114" s="388">
        <v>2.9</v>
      </c>
      <c r="M114" s="389">
        <v>2.9</v>
      </c>
      <c r="N114" s="374">
        <f t="shared" si="10"/>
        <v>100</v>
      </c>
      <c r="O114" s="616"/>
      <c r="P114" s="572"/>
      <c r="Q114" s="539"/>
    </row>
    <row r="115" spans="1:17" s="45" customFormat="1" ht="31.5">
      <c r="A115" s="534"/>
      <c r="B115" s="615"/>
      <c r="C115" s="617"/>
      <c r="D115" s="617"/>
      <c r="E115" s="617"/>
      <c r="F115" s="390"/>
      <c r="G115" s="390"/>
      <c r="H115" s="390"/>
      <c r="I115" s="390"/>
      <c r="J115" s="390"/>
      <c r="K115" s="378" t="s">
        <v>123</v>
      </c>
      <c r="L115" s="389">
        <v>20</v>
      </c>
      <c r="M115" s="389">
        <v>18</v>
      </c>
      <c r="N115" s="374">
        <f>M115/L115*100</f>
        <v>90</v>
      </c>
      <c r="O115" s="616"/>
      <c r="P115" s="572"/>
      <c r="Q115" s="539"/>
    </row>
    <row r="116" spans="1:17" s="45" customFormat="1" ht="31.5">
      <c r="A116" s="534"/>
      <c r="B116" s="615"/>
      <c r="C116" s="617"/>
      <c r="D116" s="617"/>
      <c r="E116" s="617"/>
      <c r="F116" s="390"/>
      <c r="G116" s="390"/>
      <c r="H116" s="390"/>
      <c r="I116" s="390"/>
      <c r="J116" s="390"/>
      <c r="K116" s="378" t="s">
        <v>124</v>
      </c>
      <c r="L116" s="391">
        <v>20</v>
      </c>
      <c r="M116" s="391">
        <v>17</v>
      </c>
      <c r="N116" s="374">
        <f t="shared" si="10"/>
        <v>85</v>
      </c>
      <c r="O116" s="616"/>
      <c r="P116" s="572"/>
      <c r="Q116" s="539"/>
    </row>
    <row r="117" spans="1:17" s="45" customFormat="1" ht="18.75" customHeight="1">
      <c r="A117" s="534"/>
      <c r="B117" s="615"/>
      <c r="C117" s="617"/>
      <c r="D117" s="617"/>
      <c r="E117" s="617"/>
      <c r="F117" s="390"/>
      <c r="G117" s="390"/>
      <c r="H117" s="390"/>
      <c r="I117" s="390"/>
      <c r="J117" s="390"/>
      <c r="K117" s="378" t="s">
        <v>125</v>
      </c>
      <c r="L117" s="391">
        <v>197</v>
      </c>
      <c r="M117" s="391">
        <v>223</v>
      </c>
      <c r="N117" s="374">
        <f t="shared" si="10"/>
        <v>113.19796954314721</v>
      </c>
      <c r="O117" s="616"/>
      <c r="P117" s="572"/>
      <c r="Q117" s="539"/>
    </row>
    <row r="118" spans="1:17" s="45" customFormat="1" ht="31.5">
      <c r="A118" s="534"/>
      <c r="B118" s="615"/>
      <c r="C118" s="617"/>
      <c r="D118" s="617"/>
      <c r="E118" s="617"/>
      <c r="F118" s="390"/>
      <c r="G118" s="390"/>
      <c r="H118" s="390"/>
      <c r="I118" s="390"/>
      <c r="J118" s="390"/>
      <c r="K118" s="378" t="s">
        <v>126</v>
      </c>
      <c r="L118" s="391">
        <v>84</v>
      </c>
      <c r="M118" s="391">
        <v>85</v>
      </c>
      <c r="N118" s="374">
        <f t="shared" si="10"/>
        <v>101.19047619047619</v>
      </c>
      <c r="O118" s="616"/>
      <c r="P118" s="572"/>
      <c r="Q118" s="539"/>
    </row>
    <row r="119" spans="1:17" s="45" customFormat="1" ht="78.75">
      <c r="A119" s="534"/>
      <c r="B119" s="615"/>
      <c r="C119" s="617"/>
      <c r="D119" s="617"/>
      <c r="E119" s="617"/>
      <c r="F119" s="390"/>
      <c r="G119" s="390"/>
      <c r="H119" s="390"/>
      <c r="I119" s="390"/>
      <c r="J119" s="390"/>
      <c r="K119" s="378" t="s">
        <v>127</v>
      </c>
      <c r="L119" s="392">
        <v>90</v>
      </c>
      <c r="M119" s="392">
        <v>80</v>
      </c>
      <c r="N119" s="374">
        <f t="shared" si="10"/>
        <v>88.88888888888889</v>
      </c>
      <c r="O119" s="616"/>
      <c r="P119" s="572"/>
      <c r="Q119" s="539"/>
    </row>
    <row r="120" spans="1:17" s="45" customFormat="1" ht="47.25">
      <c r="A120" s="534"/>
      <c r="B120" s="615"/>
      <c r="C120" s="617"/>
      <c r="D120" s="617"/>
      <c r="E120" s="617"/>
      <c r="F120" s="390"/>
      <c r="G120" s="390"/>
      <c r="H120" s="390"/>
      <c r="I120" s="390"/>
      <c r="J120" s="390"/>
      <c r="K120" s="378" t="s">
        <v>128</v>
      </c>
      <c r="L120" s="392">
        <v>22</v>
      </c>
      <c r="M120" s="392">
        <v>22</v>
      </c>
      <c r="N120" s="374">
        <f t="shared" si="10"/>
        <v>100</v>
      </c>
      <c r="O120" s="616"/>
      <c r="P120" s="572"/>
      <c r="Q120" s="539"/>
    </row>
    <row r="121" spans="1:17" s="45" customFormat="1" ht="18.75" customHeight="1">
      <c r="A121" s="534"/>
      <c r="B121" s="615"/>
      <c r="C121" s="617"/>
      <c r="D121" s="617"/>
      <c r="E121" s="617"/>
      <c r="F121" s="390"/>
      <c r="G121" s="390"/>
      <c r="H121" s="390"/>
      <c r="I121" s="390"/>
      <c r="J121" s="390"/>
      <c r="K121" s="371" t="s">
        <v>129</v>
      </c>
      <c r="L121" s="391">
        <v>231.6</v>
      </c>
      <c r="M121" s="391">
        <v>231.6</v>
      </c>
      <c r="N121" s="374">
        <f t="shared" si="10"/>
        <v>100</v>
      </c>
      <c r="O121" s="616"/>
      <c r="P121" s="572"/>
      <c r="Q121" s="539"/>
    </row>
    <row r="122" spans="1:17" s="45" customFormat="1" ht="18.75" customHeight="1">
      <c r="A122" s="534"/>
      <c r="B122" s="615"/>
      <c r="C122" s="617"/>
      <c r="D122" s="617"/>
      <c r="E122" s="617"/>
      <c r="F122" s="390"/>
      <c r="G122" s="390"/>
      <c r="H122" s="390"/>
      <c r="I122" s="390"/>
      <c r="J122" s="390"/>
      <c r="K122" s="393" t="s">
        <v>130</v>
      </c>
      <c r="L122" s="392">
        <v>48.4</v>
      </c>
      <c r="M122" s="392">
        <v>48.4</v>
      </c>
      <c r="N122" s="374">
        <f t="shared" si="10"/>
        <v>100</v>
      </c>
      <c r="O122" s="616"/>
      <c r="P122" s="572"/>
      <c r="Q122" s="539"/>
    </row>
    <row r="123" spans="1:17" s="45" customFormat="1" ht="18.75" customHeight="1">
      <c r="A123" s="534"/>
      <c r="B123" s="615"/>
      <c r="C123" s="617"/>
      <c r="D123" s="617"/>
      <c r="E123" s="617"/>
      <c r="F123" s="390"/>
      <c r="G123" s="390"/>
      <c r="H123" s="390"/>
      <c r="I123" s="390"/>
      <c r="J123" s="390"/>
      <c r="K123" s="394" t="s">
        <v>217</v>
      </c>
      <c r="L123" s="391">
        <v>10</v>
      </c>
      <c r="M123" s="391">
        <v>10</v>
      </c>
      <c r="N123" s="374">
        <f t="shared" si="10"/>
        <v>100</v>
      </c>
      <c r="O123" s="616"/>
      <c r="P123" s="572"/>
      <c r="Q123" s="539"/>
    </row>
    <row r="124" spans="1:17" s="45" customFormat="1" ht="45" customHeight="1">
      <c r="A124" s="534"/>
      <c r="B124" s="615"/>
      <c r="C124" s="617"/>
      <c r="D124" s="617"/>
      <c r="E124" s="617"/>
      <c r="F124" s="390"/>
      <c r="G124" s="390"/>
      <c r="H124" s="390"/>
      <c r="I124" s="390"/>
      <c r="J124" s="390"/>
      <c r="K124" s="396" t="s">
        <v>218</v>
      </c>
      <c r="L124" s="391">
        <v>30</v>
      </c>
      <c r="M124" s="391">
        <v>30</v>
      </c>
      <c r="N124" s="374">
        <f t="shared" si="10"/>
        <v>100</v>
      </c>
      <c r="O124" s="616"/>
      <c r="P124" s="572"/>
      <c r="Q124" s="539"/>
    </row>
    <row r="125" spans="1:17" s="45" customFormat="1" ht="45" customHeight="1">
      <c r="A125" s="534"/>
      <c r="B125" s="615"/>
      <c r="C125" s="617"/>
      <c r="D125" s="617"/>
      <c r="E125" s="617"/>
      <c r="F125" s="390"/>
      <c r="G125" s="390"/>
      <c r="H125" s="390"/>
      <c r="I125" s="390"/>
      <c r="J125" s="390"/>
      <c r="K125" s="396" t="s">
        <v>219</v>
      </c>
      <c r="L125" s="391">
        <v>5</v>
      </c>
      <c r="M125" s="391">
        <v>5</v>
      </c>
      <c r="N125" s="374">
        <f t="shared" si="10"/>
        <v>100</v>
      </c>
      <c r="O125" s="616"/>
      <c r="P125" s="572"/>
      <c r="Q125" s="539"/>
    </row>
    <row r="126" spans="1:17" s="45" customFormat="1" ht="18.75" customHeight="1">
      <c r="A126" s="534"/>
      <c r="B126" s="615"/>
      <c r="C126" s="617"/>
      <c r="D126" s="617"/>
      <c r="E126" s="617"/>
      <c r="F126" s="390"/>
      <c r="G126" s="390"/>
      <c r="H126" s="390"/>
      <c r="I126" s="390"/>
      <c r="J126" s="395"/>
      <c r="K126" s="396" t="s">
        <v>220</v>
      </c>
      <c r="L126" s="397">
        <v>10</v>
      </c>
      <c r="M126" s="397">
        <v>10</v>
      </c>
      <c r="N126" s="374">
        <f t="shared" si="10"/>
        <v>100</v>
      </c>
      <c r="O126" s="616"/>
      <c r="P126" s="572"/>
      <c r="Q126" s="539"/>
    </row>
    <row r="127" spans="1:17" s="45" customFormat="1" ht="18.75" customHeight="1">
      <c r="A127" s="534"/>
      <c r="B127" s="615"/>
      <c r="C127" s="617"/>
      <c r="D127" s="617"/>
      <c r="E127" s="617"/>
      <c r="F127" s="390"/>
      <c r="G127" s="390"/>
      <c r="H127" s="390"/>
      <c r="I127" s="390"/>
      <c r="J127" s="395"/>
      <c r="K127" s="398" t="s">
        <v>221</v>
      </c>
      <c r="L127" s="397">
        <v>10</v>
      </c>
      <c r="M127" s="397">
        <v>10</v>
      </c>
      <c r="N127" s="374">
        <f t="shared" si="10"/>
        <v>100</v>
      </c>
      <c r="O127" s="616"/>
      <c r="P127" s="572"/>
      <c r="Q127" s="539"/>
    </row>
    <row r="128" spans="1:17" s="45" customFormat="1" ht="85.5" customHeight="1">
      <c r="A128" s="534"/>
      <c r="B128" s="615"/>
      <c r="C128" s="617"/>
      <c r="D128" s="617"/>
      <c r="E128" s="617"/>
      <c r="F128" s="390"/>
      <c r="G128" s="390"/>
      <c r="H128" s="390"/>
      <c r="I128" s="390"/>
      <c r="J128" s="395"/>
      <c r="K128" s="398" t="s">
        <v>222</v>
      </c>
      <c r="L128" s="399">
        <v>22</v>
      </c>
      <c r="M128" s="399">
        <v>22</v>
      </c>
      <c r="N128" s="400">
        <f t="shared" si="10"/>
        <v>100</v>
      </c>
      <c r="O128" s="616"/>
      <c r="P128" s="572"/>
      <c r="Q128" s="539"/>
    </row>
    <row r="129" spans="1:17" s="45" customFormat="1" ht="85.5" customHeight="1">
      <c r="A129" s="534"/>
      <c r="B129" s="615"/>
      <c r="C129" s="617"/>
      <c r="D129" s="617"/>
      <c r="E129" s="617"/>
      <c r="F129" s="390"/>
      <c r="G129" s="390"/>
      <c r="H129" s="390"/>
      <c r="I129" s="390"/>
      <c r="J129" s="390"/>
      <c r="K129" s="618" t="s">
        <v>51</v>
      </c>
      <c r="L129" s="618"/>
      <c r="M129" s="618"/>
      <c r="N129" s="401">
        <f>(N107+N108+N109+N110+N111+N112+N113+N114+N115+N116+N117+N118+N119+N120+N121+N122+N123+N124+N125+N126+N127+N128)/22</f>
        <v>98.5516979669334</v>
      </c>
      <c r="O129" s="616"/>
      <c r="P129" s="572"/>
      <c r="Q129" s="539"/>
    </row>
    <row r="130" spans="1:16" s="45" customFormat="1" ht="94.5">
      <c r="A130" s="534">
        <v>13</v>
      </c>
      <c r="B130" s="626" t="s">
        <v>131</v>
      </c>
      <c r="C130" s="337">
        <v>41</v>
      </c>
      <c r="D130" s="337">
        <v>33</v>
      </c>
      <c r="E130" s="337">
        <f>D130/C130*100</f>
        <v>80.48780487804879</v>
      </c>
      <c r="F130" s="338" t="s">
        <v>7</v>
      </c>
      <c r="G130" s="339">
        <v>478</v>
      </c>
      <c r="H130" s="339">
        <v>260.3</v>
      </c>
      <c r="I130" s="339">
        <f>H130/G130*100</f>
        <v>54.45606694560669</v>
      </c>
      <c r="J130" s="340">
        <f>E130/I130*100</f>
        <v>147.80319143952104</v>
      </c>
      <c r="K130" s="341" t="s">
        <v>132</v>
      </c>
      <c r="L130" s="342">
        <v>49.7</v>
      </c>
      <c r="M130" s="343">
        <v>49.8</v>
      </c>
      <c r="N130" s="344">
        <f>M130/L130*100</f>
        <v>100.20120724346076</v>
      </c>
      <c r="O130" s="629">
        <f>N135*J130/100</f>
        <v>151.0862504360801</v>
      </c>
      <c r="P130" s="573" t="s">
        <v>133</v>
      </c>
    </row>
    <row r="131" spans="1:16" s="45" customFormat="1" ht="63" customHeight="1">
      <c r="A131" s="534"/>
      <c r="B131" s="627"/>
      <c r="C131" s="632" t="s">
        <v>328</v>
      </c>
      <c r="D131" s="633"/>
      <c r="E131" s="634"/>
      <c r="F131" s="345" t="s">
        <v>54</v>
      </c>
      <c r="G131" s="346"/>
      <c r="H131" s="346"/>
      <c r="I131" s="339"/>
      <c r="J131" s="340"/>
      <c r="K131" s="341" t="s">
        <v>134</v>
      </c>
      <c r="L131" s="342">
        <v>76</v>
      </c>
      <c r="M131" s="342">
        <v>89.5</v>
      </c>
      <c r="N131" s="347">
        <f>M131/L131*100</f>
        <v>117.76315789473684</v>
      </c>
      <c r="O131" s="630"/>
      <c r="P131" s="574"/>
    </row>
    <row r="132" spans="1:16" s="45" customFormat="1" ht="110.25">
      <c r="A132" s="534"/>
      <c r="B132" s="627"/>
      <c r="C132" s="635"/>
      <c r="D132" s="636"/>
      <c r="E132" s="637"/>
      <c r="F132" s="345" t="s">
        <v>53</v>
      </c>
      <c r="G132" s="346">
        <v>0</v>
      </c>
      <c r="H132" s="346">
        <v>0</v>
      </c>
      <c r="I132" s="339">
        <v>0</v>
      </c>
      <c r="J132" s="340">
        <v>0</v>
      </c>
      <c r="K132" s="341" t="s">
        <v>135</v>
      </c>
      <c r="L132" s="342">
        <v>64.4</v>
      </c>
      <c r="M132" s="343">
        <v>58.6</v>
      </c>
      <c r="N132" s="344">
        <f>M132/L132*100</f>
        <v>90.99378881987577</v>
      </c>
      <c r="O132" s="630"/>
      <c r="P132" s="574"/>
    </row>
    <row r="133" spans="1:16" s="45" customFormat="1" ht="63">
      <c r="A133" s="534"/>
      <c r="B133" s="627"/>
      <c r="C133" s="635"/>
      <c r="D133" s="636"/>
      <c r="E133" s="637"/>
      <c r="F133" s="345" t="s">
        <v>55</v>
      </c>
      <c r="G133" s="346">
        <v>220</v>
      </c>
      <c r="H133" s="346">
        <v>40.3</v>
      </c>
      <c r="I133" s="339">
        <f>H133/G133*100</f>
        <v>18.318181818181817</v>
      </c>
      <c r="J133" s="340">
        <f>E133/I133*100</f>
        <v>0</v>
      </c>
      <c r="K133" s="341" t="s">
        <v>136</v>
      </c>
      <c r="L133" s="342">
        <v>136.6</v>
      </c>
      <c r="M133" s="343">
        <v>136.5</v>
      </c>
      <c r="N133" s="344">
        <f>M133/L133*100</f>
        <v>99.9267935578331</v>
      </c>
      <c r="O133" s="630"/>
      <c r="P133" s="574"/>
    </row>
    <row r="134" spans="1:16" s="45" customFormat="1" ht="48">
      <c r="A134" s="534"/>
      <c r="B134" s="627"/>
      <c r="C134" s="635"/>
      <c r="D134" s="636"/>
      <c r="E134" s="637"/>
      <c r="F134" s="348" t="s">
        <v>56</v>
      </c>
      <c r="G134" s="346">
        <v>258</v>
      </c>
      <c r="H134" s="346">
        <v>220</v>
      </c>
      <c r="I134" s="339">
        <f>H134/G134*100</f>
        <v>85.27131782945736</v>
      </c>
      <c r="J134" s="340">
        <f>E134/I134*100</f>
        <v>0</v>
      </c>
      <c r="K134" s="341"/>
      <c r="L134" s="349"/>
      <c r="M134" s="350"/>
      <c r="N134" s="351"/>
      <c r="O134" s="630"/>
      <c r="P134" s="574"/>
    </row>
    <row r="135" spans="1:16" s="45" customFormat="1" ht="19.5" customHeight="1" thickBot="1">
      <c r="A135" s="534"/>
      <c r="B135" s="628"/>
      <c r="C135" s="638"/>
      <c r="D135" s="639"/>
      <c r="E135" s="640"/>
      <c r="F135" s="352"/>
      <c r="G135" s="353">
        <v>0</v>
      </c>
      <c r="H135" s="353"/>
      <c r="I135" s="353"/>
      <c r="J135" s="354"/>
      <c r="K135" s="641" t="s">
        <v>51</v>
      </c>
      <c r="L135" s="642"/>
      <c r="M135" s="643"/>
      <c r="N135" s="355">
        <f>(N130+N131+N132+N133)/4</f>
        <v>102.22123687897661</v>
      </c>
      <c r="O135" s="631"/>
      <c r="P135" s="575"/>
    </row>
    <row r="136" spans="1:16" s="45" customFormat="1" ht="60.75" customHeight="1">
      <c r="A136" s="534">
        <v>14</v>
      </c>
      <c r="B136" s="441" t="s">
        <v>137</v>
      </c>
      <c r="C136" s="105">
        <v>6</v>
      </c>
      <c r="D136" s="105">
        <v>6</v>
      </c>
      <c r="E136" s="105">
        <f>D136/C136*100</f>
        <v>100</v>
      </c>
      <c r="F136" s="70" t="s">
        <v>7</v>
      </c>
      <c r="G136" s="106">
        <f>G137+G138+G139+G140</f>
        <v>15150</v>
      </c>
      <c r="H136" s="106">
        <f>H137+H138+H139+H140</f>
        <v>7109.799999999999</v>
      </c>
      <c r="I136" s="106">
        <f>H136/G136*100</f>
        <v>46.92937293729372</v>
      </c>
      <c r="J136" s="107">
        <f>E136/I136*100</f>
        <v>213.08616276125915</v>
      </c>
      <c r="K136" s="108" t="s">
        <v>138</v>
      </c>
      <c r="L136" s="26">
        <v>6</v>
      </c>
      <c r="M136" s="104">
        <v>2</v>
      </c>
      <c r="N136" s="109">
        <f>M136/L136*100</f>
        <v>33.33333333333333</v>
      </c>
      <c r="O136" s="484">
        <f>N141*J136/100</f>
        <v>106.17883152975561</v>
      </c>
      <c r="P136" s="492" t="s">
        <v>133</v>
      </c>
    </row>
    <row r="137" spans="1:16" s="45" customFormat="1" ht="94.5" customHeight="1">
      <c r="A137" s="534"/>
      <c r="B137" s="442"/>
      <c r="C137" s="459" t="s">
        <v>269</v>
      </c>
      <c r="D137" s="460"/>
      <c r="E137" s="461"/>
      <c r="F137" s="73" t="s">
        <v>54</v>
      </c>
      <c r="G137" s="110">
        <v>4100</v>
      </c>
      <c r="H137" s="110">
        <v>1933.9</v>
      </c>
      <c r="I137" s="106">
        <f>H137/G137*100</f>
        <v>47.16829268292683</v>
      </c>
      <c r="J137" s="107">
        <f>E137/I137*100</f>
        <v>0</v>
      </c>
      <c r="K137" s="111" t="s">
        <v>139</v>
      </c>
      <c r="L137" s="26">
        <v>13</v>
      </c>
      <c r="M137" s="26">
        <v>2.1</v>
      </c>
      <c r="N137" s="109">
        <f>M137/L137*100</f>
        <v>16.153846153846153</v>
      </c>
      <c r="O137" s="485"/>
      <c r="P137" s="493"/>
    </row>
    <row r="138" spans="1:16" s="45" customFormat="1" ht="63">
      <c r="A138" s="534"/>
      <c r="B138" s="442"/>
      <c r="C138" s="462"/>
      <c r="D138" s="463"/>
      <c r="E138" s="464"/>
      <c r="F138" s="73" t="s">
        <v>53</v>
      </c>
      <c r="G138" s="110">
        <v>1050</v>
      </c>
      <c r="H138" s="110">
        <v>483.5</v>
      </c>
      <c r="I138" s="106">
        <f>H138/G138*100</f>
        <v>46.04761904761905</v>
      </c>
      <c r="J138" s="107">
        <f>E138/I138*100</f>
        <v>0</v>
      </c>
      <c r="K138" s="111" t="s">
        <v>140</v>
      </c>
      <c r="L138" s="26">
        <v>100</v>
      </c>
      <c r="M138" s="104">
        <v>100</v>
      </c>
      <c r="N138" s="109">
        <v>100</v>
      </c>
      <c r="O138" s="485"/>
      <c r="P138" s="493"/>
    </row>
    <row r="139" spans="1:16" s="45" customFormat="1" ht="43.5">
      <c r="A139" s="534"/>
      <c r="B139" s="442"/>
      <c r="C139" s="462"/>
      <c r="D139" s="463"/>
      <c r="E139" s="464"/>
      <c r="F139" s="73" t="s">
        <v>55</v>
      </c>
      <c r="G139" s="110">
        <v>200</v>
      </c>
      <c r="H139" s="110">
        <v>71</v>
      </c>
      <c r="I139" s="106">
        <f>H139/G139*100</f>
        <v>35.5</v>
      </c>
      <c r="J139" s="107">
        <f>E139/I139*100</f>
        <v>0</v>
      </c>
      <c r="K139" s="111"/>
      <c r="L139" s="112"/>
      <c r="M139" s="113"/>
      <c r="N139" s="114"/>
      <c r="O139" s="485"/>
      <c r="P139" s="493"/>
    </row>
    <row r="140" spans="1:16" s="45" customFormat="1" ht="48">
      <c r="A140" s="534"/>
      <c r="B140" s="442"/>
      <c r="C140" s="462"/>
      <c r="D140" s="463"/>
      <c r="E140" s="464"/>
      <c r="F140" s="75" t="s">
        <v>56</v>
      </c>
      <c r="G140" s="115">
        <v>9800</v>
      </c>
      <c r="H140" s="110">
        <v>4621.4</v>
      </c>
      <c r="I140" s="106">
        <f>H140/G140*100</f>
        <v>47.15714285714285</v>
      </c>
      <c r="J140" s="107">
        <f>E140/I140*100</f>
        <v>0</v>
      </c>
      <c r="K140" s="111"/>
      <c r="L140" s="112"/>
      <c r="M140" s="113"/>
      <c r="N140" s="114"/>
      <c r="O140" s="485"/>
      <c r="P140" s="493"/>
    </row>
    <row r="141" spans="1:16" s="45" customFormat="1" ht="19.5" customHeight="1" thickBot="1">
      <c r="A141" s="534"/>
      <c r="B141" s="448"/>
      <c r="C141" s="465"/>
      <c r="D141" s="466"/>
      <c r="E141" s="467"/>
      <c r="F141" s="116"/>
      <c r="G141" s="117"/>
      <c r="H141" s="117"/>
      <c r="I141" s="117"/>
      <c r="J141" s="118"/>
      <c r="K141" s="644" t="s">
        <v>51</v>
      </c>
      <c r="L141" s="645"/>
      <c r="M141" s="646"/>
      <c r="N141" s="119">
        <f>(N136+N137+N138)/3</f>
        <v>49.82905982905982</v>
      </c>
      <c r="O141" s="486"/>
      <c r="P141" s="494"/>
    </row>
    <row r="142" spans="1:18" s="45" customFormat="1" ht="79.5" customHeight="1">
      <c r="A142" s="534">
        <v>15</v>
      </c>
      <c r="B142" s="528" t="s">
        <v>326</v>
      </c>
      <c r="C142" s="320">
        <v>47</v>
      </c>
      <c r="D142" s="320">
        <v>33</v>
      </c>
      <c r="E142" s="320">
        <f>D142/C142*100</f>
        <v>70.2127659574468</v>
      </c>
      <c r="F142" s="321" t="s">
        <v>7</v>
      </c>
      <c r="G142" s="322">
        <v>150</v>
      </c>
      <c r="H142" s="322">
        <v>69.3</v>
      </c>
      <c r="I142" s="322">
        <f>H142/G142*100</f>
        <v>46.199999999999996</v>
      </c>
      <c r="J142" s="323">
        <f>E142/I142*100</f>
        <v>151.97568389057753</v>
      </c>
      <c r="K142" s="324" t="s">
        <v>141</v>
      </c>
      <c r="L142" s="325">
        <v>65</v>
      </c>
      <c r="M142" s="326">
        <v>65</v>
      </c>
      <c r="N142" s="327">
        <f>M142/L142*100</f>
        <v>100</v>
      </c>
      <c r="O142" s="544">
        <f>N147*J142/100</f>
        <v>152.92553191489364</v>
      </c>
      <c r="P142" s="487" t="s">
        <v>133</v>
      </c>
      <c r="Q142" s="46"/>
      <c r="R142" s="46"/>
    </row>
    <row r="143" spans="1:18" s="45" customFormat="1" ht="63" customHeight="1">
      <c r="A143" s="534"/>
      <c r="B143" s="529"/>
      <c r="C143" s="495" t="s">
        <v>327</v>
      </c>
      <c r="D143" s="496"/>
      <c r="E143" s="497"/>
      <c r="F143" s="328" t="s">
        <v>54</v>
      </c>
      <c r="G143" s="329"/>
      <c r="H143" s="329"/>
      <c r="I143" s="322">
        <v>0</v>
      </c>
      <c r="J143" s="330">
        <v>0</v>
      </c>
      <c r="K143" s="331" t="s">
        <v>142</v>
      </c>
      <c r="L143" s="325">
        <v>10</v>
      </c>
      <c r="M143" s="326">
        <v>10</v>
      </c>
      <c r="N143" s="327">
        <f>M143/L143*100</f>
        <v>100</v>
      </c>
      <c r="O143" s="545"/>
      <c r="P143" s="488"/>
      <c r="Q143" s="46"/>
      <c r="R143" s="46"/>
    </row>
    <row r="144" spans="1:18" s="45" customFormat="1" ht="126">
      <c r="A144" s="534"/>
      <c r="B144" s="529"/>
      <c r="C144" s="498"/>
      <c r="D144" s="499"/>
      <c r="E144" s="500"/>
      <c r="F144" s="328" t="s">
        <v>53</v>
      </c>
      <c r="G144" s="329"/>
      <c r="H144" s="329"/>
      <c r="I144" s="322" t="e">
        <f>H144/G144*100</f>
        <v>#DIV/0!</v>
      </c>
      <c r="J144" s="330" t="e">
        <f>E144/I144*100</f>
        <v>#DIV/0!</v>
      </c>
      <c r="K144" s="331" t="s">
        <v>143</v>
      </c>
      <c r="L144" s="325">
        <v>40</v>
      </c>
      <c r="M144" s="326">
        <v>41</v>
      </c>
      <c r="N144" s="327">
        <f>M144/L144*100</f>
        <v>102.49999999999999</v>
      </c>
      <c r="O144" s="545"/>
      <c r="P144" s="488"/>
      <c r="Q144" s="46"/>
      <c r="R144" s="46"/>
    </row>
    <row r="145" spans="1:18" s="45" customFormat="1" ht="78.75">
      <c r="A145" s="534"/>
      <c r="B145" s="529"/>
      <c r="C145" s="498"/>
      <c r="D145" s="499"/>
      <c r="E145" s="500"/>
      <c r="F145" s="328" t="s">
        <v>55</v>
      </c>
      <c r="G145" s="329">
        <v>93</v>
      </c>
      <c r="H145" s="329">
        <v>32.3</v>
      </c>
      <c r="I145" s="322">
        <f>H145/G145*100</f>
        <v>34.73118279569892</v>
      </c>
      <c r="J145" s="330">
        <f>E145/I145*100</f>
        <v>0</v>
      </c>
      <c r="K145" s="331" t="s">
        <v>144</v>
      </c>
      <c r="L145" s="325">
        <v>200</v>
      </c>
      <c r="M145" s="326">
        <v>200</v>
      </c>
      <c r="N145" s="327">
        <f>M145/L145*100</f>
        <v>100</v>
      </c>
      <c r="O145" s="545"/>
      <c r="P145" s="488"/>
      <c r="Q145" s="46"/>
      <c r="R145" s="46"/>
    </row>
    <row r="146" spans="1:18" s="45" customFormat="1" ht="48">
      <c r="A146" s="534"/>
      <c r="B146" s="529"/>
      <c r="C146" s="498"/>
      <c r="D146" s="499"/>
      <c r="E146" s="500"/>
      <c r="F146" s="332" t="s">
        <v>56</v>
      </c>
      <c r="G146" s="329">
        <v>57</v>
      </c>
      <c r="H146" s="329">
        <v>37</v>
      </c>
      <c r="I146" s="322">
        <f>H146/G146*100</f>
        <v>64.91228070175438</v>
      </c>
      <c r="J146" s="330">
        <f>E146/I146*100</f>
        <v>0</v>
      </c>
      <c r="K146" s="331"/>
      <c r="L146" s="325"/>
      <c r="M146" s="326"/>
      <c r="N146" s="327"/>
      <c r="O146" s="545"/>
      <c r="P146" s="488"/>
      <c r="Q146" s="46"/>
      <c r="R146" s="46"/>
    </row>
    <row r="147" spans="1:18" s="45" customFormat="1" ht="19.5" customHeight="1" thickBot="1">
      <c r="A147" s="534"/>
      <c r="B147" s="530"/>
      <c r="C147" s="501"/>
      <c r="D147" s="502"/>
      <c r="E147" s="503"/>
      <c r="F147" s="333"/>
      <c r="G147" s="334"/>
      <c r="H147" s="334"/>
      <c r="I147" s="334"/>
      <c r="J147" s="335"/>
      <c r="K147" s="569" t="s">
        <v>51</v>
      </c>
      <c r="L147" s="570"/>
      <c r="M147" s="571"/>
      <c r="N147" s="336">
        <f>(N142+N143+N144+N145)/4</f>
        <v>100.625</v>
      </c>
      <c r="O147" s="546"/>
      <c r="P147" s="489"/>
      <c r="Q147" s="46"/>
      <c r="R147" s="46"/>
    </row>
    <row r="148" spans="1:16" s="45" customFormat="1" ht="157.5">
      <c r="A148" s="549">
        <v>16</v>
      </c>
      <c r="B148" s="441" t="s">
        <v>145</v>
      </c>
      <c r="C148" s="174">
        <v>16</v>
      </c>
      <c r="D148" s="174">
        <v>16</v>
      </c>
      <c r="E148" s="174">
        <f>D148/C148*100</f>
        <v>100</v>
      </c>
      <c r="F148" s="192" t="s">
        <v>7</v>
      </c>
      <c r="G148" s="153">
        <v>16723.6</v>
      </c>
      <c r="H148" s="153">
        <v>14388.9</v>
      </c>
      <c r="I148" s="153">
        <f>H148/G148*100</f>
        <v>86.03948910521659</v>
      </c>
      <c r="J148" s="404">
        <f>E148/I148*100</f>
        <v>116.22570175621485</v>
      </c>
      <c r="K148" s="178" t="s">
        <v>146</v>
      </c>
      <c r="L148" s="91">
        <v>65</v>
      </c>
      <c r="M148" s="201">
        <v>58.5</v>
      </c>
      <c r="N148" s="294">
        <f>L148/M148*100</f>
        <v>111.11111111111111</v>
      </c>
      <c r="O148" s="680">
        <f>N152*J148/100</f>
        <v>118.08547378014121</v>
      </c>
      <c r="P148" s="559" t="s">
        <v>67</v>
      </c>
    </row>
    <row r="149" spans="1:16" s="45" customFormat="1" ht="157.5" customHeight="1">
      <c r="A149" s="549"/>
      <c r="B149" s="442"/>
      <c r="C149" s="513" t="s">
        <v>335</v>
      </c>
      <c r="D149" s="514"/>
      <c r="E149" s="515"/>
      <c r="F149" s="196" t="s">
        <v>54</v>
      </c>
      <c r="G149" s="160">
        <v>0</v>
      </c>
      <c r="H149" s="160">
        <v>0</v>
      </c>
      <c r="I149" s="160">
        <v>0</v>
      </c>
      <c r="J149" s="160">
        <v>0</v>
      </c>
      <c r="K149" s="161" t="s">
        <v>147</v>
      </c>
      <c r="L149" s="91">
        <v>9.2</v>
      </c>
      <c r="M149" s="201">
        <v>10</v>
      </c>
      <c r="N149" s="294">
        <f>L149/M149*100</f>
        <v>92</v>
      </c>
      <c r="O149" s="523"/>
      <c r="P149" s="560"/>
    </row>
    <row r="150" spans="1:16" s="45" customFormat="1" ht="63">
      <c r="A150" s="549"/>
      <c r="B150" s="442"/>
      <c r="C150" s="516"/>
      <c r="D150" s="517"/>
      <c r="E150" s="518"/>
      <c r="F150" s="196" t="s">
        <v>53</v>
      </c>
      <c r="G150" s="160">
        <v>0</v>
      </c>
      <c r="H150" s="160">
        <v>0</v>
      </c>
      <c r="I150" s="160">
        <v>0</v>
      </c>
      <c r="J150" s="160">
        <v>0</v>
      </c>
      <c r="K150" s="161" t="s">
        <v>148</v>
      </c>
      <c r="L150" s="91">
        <v>90.3</v>
      </c>
      <c r="M150" s="201">
        <v>92.2</v>
      </c>
      <c r="N150" s="294">
        <f>M150/L150*100</f>
        <v>102.10409745293467</v>
      </c>
      <c r="O150" s="523"/>
      <c r="P150" s="560"/>
    </row>
    <row r="151" spans="1:16" s="45" customFormat="1" ht="63">
      <c r="A151" s="549"/>
      <c r="B151" s="442"/>
      <c r="C151" s="516"/>
      <c r="D151" s="517"/>
      <c r="E151" s="518"/>
      <c r="F151" s="196" t="s">
        <v>55</v>
      </c>
      <c r="G151" s="160">
        <v>0</v>
      </c>
      <c r="H151" s="160">
        <v>0</v>
      </c>
      <c r="I151" s="160">
        <v>0</v>
      </c>
      <c r="J151" s="160">
        <v>0</v>
      </c>
      <c r="K151" s="161" t="s">
        <v>149</v>
      </c>
      <c r="L151" s="91">
        <v>92.8</v>
      </c>
      <c r="M151" s="201">
        <v>93.9</v>
      </c>
      <c r="N151" s="294">
        <f>M151/L151*100</f>
        <v>101.1853448275862</v>
      </c>
      <c r="O151" s="523"/>
      <c r="P151" s="560"/>
    </row>
    <row r="152" spans="1:16" s="45" customFormat="1" ht="48.75" thickBot="1">
      <c r="A152" s="647"/>
      <c r="B152" s="442"/>
      <c r="C152" s="516"/>
      <c r="D152" s="517"/>
      <c r="E152" s="518"/>
      <c r="F152" s="199" t="s">
        <v>56</v>
      </c>
      <c r="G152" s="160">
        <v>16723.6</v>
      </c>
      <c r="H152" s="160">
        <v>14388.9</v>
      </c>
      <c r="I152" s="153">
        <f>H152/G152*100</f>
        <v>86.03948910521659</v>
      </c>
      <c r="J152" s="222">
        <v>98.72</v>
      </c>
      <c r="K152" s="414" t="s">
        <v>51</v>
      </c>
      <c r="L152" s="201"/>
      <c r="M152" s="201"/>
      <c r="N152" s="415">
        <f>(N148+N149+N150+N151)/4</f>
        <v>101.600138347908</v>
      </c>
      <c r="O152" s="523"/>
      <c r="P152" s="560"/>
    </row>
    <row r="153" spans="1:16" s="45" customFormat="1" ht="53.25" customHeight="1" thickBot="1">
      <c r="A153" s="622">
        <v>17</v>
      </c>
      <c r="B153" s="531" t="s">
        <v>270</v>
      </c>
      <c r="C153" s="120">
        <v>11</v>
      </c>
      <c r="D153" s="120">
        <v>11</v>
      </c>
      <c r="E153" s="120">
        <f>D153/C153*100</f>
        <v>100</v>
      </c>
      <c r="F153" s="121" t="s">
        <v>7</v>
      </c>
      <c r="G153" s="122">
        <f>G156</f>
        <v>645</v>
      </c>
      <c r="H153" s="122">
        <f>H156</f>
        <v>715.7</v>
      </c>
      <c r="I153" s="122">
        <f>H153/G153*100</f>
        <v>110.96124031007753</v>
      </c>
      <c r="J153" s="123">
        <f>E153/I153*100</f>
        <v>90.12155931256112</v>
      </c>
      <c r="K153" s="138" t="s">
        <v>150</v>
      </c>
      <c r="L153" s="139">
        <v>5000</v>
      </c>
      <c r="M153" s="140">
        <v>8788</v>
      </c>
      <c r="N153" s="141">
        <f aca="true" t="shared" si="11" ref="N153:N158">M153/L153*100</f>
        <v>175.76</v>
      </c>
      <c r="O153" s="677">
        <f>N159*J153/100</f>
        <v>102.60533907568896</v>
      </c>
      <c r="P153" s="648" t="s">
        <v>133</v>
      </c>
    </row>
    <row r="154" spans="1:16" s="45" customFormat="1" ht="72.75" thickBot="1">
      <c r="A154" s="534"/>
      <c r="B154" s="532"/>
      <c r="C154" s="658" t="s">
        <v>271</v>
      </c>
      <c r="D154" s="659"/>
      <c r="E154" s="660"/>
      <c r="F154" s="124" t="s">
        <v>54</v>
      </c>
      <c r="G154" s="125"/>
      <c r="H154" s="125"/>
      <c r="I154" s="122" t="e">
        <v>#DIV/0!</v>
      </c>
      <c r="J154" s="126" t="e">
        <v>#DIV/0!</v>
      </c>
      <c r="K154" s="138" t="s">
        <v>151</v>
      </c>
      <c r="L154" s="142">
        <v>100</v>
      </c>
      <c r="M154" s="143">
        <v>100</v>
      </c>
      <c r="N154" s="141">
        <f t="shared" si="11"/>
        <v>100</v>
      </c>
      <c r="O154" s="678"/>
      <c r="P154" s="648"/>
    </row>
    <row r="155" spans="1:16" s="45" customFormat="1" ht="76.5" customHeight="1" thickBot="1">
      <c r="A155" s="534"/>
      <c r="B155" s="532"/>
      <c r="C155" s="661"/>
      <c r="D155" s="662"/>
      <c r="E155" s="663"/>
      <c r="F155" s="124" t="s">
        <v>53</v>
      </c>
      <c r="G155" s="125"/>
      <c r="H155" s="125"/>
      <c r="I155" s="122" t="e">
        <v>#DIV/0!</v>
      </c>
      <c r="J155" s="126" t="e">
        <v>#DIV/0!</v>
      </c>
      <c r="K155" s="144" t="s">
        <v>152</v>
      </c>
      <c r="L155" s="145">
        <v>85</v>
      </c>
      <c r="M155" s="140">
        <v>95</v>
      </c>
      <c r="N155" s="141">
        <f t="shared" si="11"/>
        <v>111.76470588235294</v>
      </c>
      <c r="O155" s="678"/>
      <c r="P155" s="648"/>
    </row>
    <row r="156" spans="1:16" s="45" customFormat="1" ht="46.5" customHeight="1" thickBot="1">
      <c r="A156" s="534"/>
      <c r="B156" s="532"/>
      <c r="C156" s="661"/>
      <c r="D156" s="662"/>
      <c r="E156" s="663"/>
      <c r="F156" s="124" t="s">
        <v>55</v>
      </c>
      <c r="G156" s="127">
        <v>645</v>
      </c>
      <c r="H156" s="127">
        <v>715.7</v>
      </c>
      <c r="I156" s="122">
        <f>H156/G156*100</f>
        <v>110.96124031007753</v>
      </c>
      <c r="J156" s="126">
        <f>E156/I156*100</f>
        <v>0</v>
      </c>
      <c r="K156" s="144" t="s">
        <v>153</v>
      </c>
      <c r="L156" s="139">
        <v>100</v>
      </c>
      <c r="M156" s="140">
        <v>100</v>
      </c>
      <c r="N156" s="141">
        <f t="shared" si="11"/>
        <v>100</v>
      </c>
      <c r="O156" s="678"/>
      <c r="P156" s="648"/>
    </row>
    <row r="157" spans="1:16" s="45" customFormat="1" ht="61.5" customHeight="1" thickBot="1">
      <c r="A157" s="534"/>
      <c r="B157" s="532"/>
      <c r="C157" s="661"/>
      <c r="D157" s="662"/>
      <c r="E157" s="663"/>
      <c r="F157" s="128" t="s">
        <v>56</v>
      </c>
      <c r="G157" s="125"/>
      <c r="H157" s="125"/>
      <c r="I157" s="122" t="e">
        <v>#DIV/0!</v>
      </c>
      <c r="J157" s="126" t="e">
        <v>#DIV/0!</v>
      </c>
      <c r="K157" s="144" t="s">
        <v>154</v>
      </c>
      <c r="L157" s="145">
        <v>68</v>
      </c>
      <c r="M157" s="140">
        <v>65</v>
      </c>
      <c r="N157" s="141">
        <f t="shared" si="11"/>
        <v>95.58823529411765</v>
      </c>
      <c r="O157" s="678"/>
      <c r="P157" s="648"/>
    </row>
    <row r="158" spans="1:16" s="45" customFormat="1" ht="75.75" customHeight="1">
      <c r="A158" s="534"/>
      <c r="B158" s="532"/>
      <c r="C158" s="661"/>
      <c r="D158" s="662"/>
      <c r="E158" s="663"/>
      <c r="F158" s="129"/>
      <c r="G158" s="130"/>
      <c r="H158" s="130"/>
      <c r="I158" s="130"/>
      <c r="J158" s="131"/>
      <c r="K158" s="144" t="s">
        <v>155</v>
      </c>
      <c r="L158" s="146">
        <v>100</v>
      </c>
      <c r="M158" s="146">
        <v>100</v>
      </c>
      <c r="N158" s="141">
        <f t="shared" si="11"/>
        <v>100</v>
      </c>
      <c r="O158" s="678"/>
      <c r="P158" s="648"/>
    </row>
    <row r="159" spans="1:16" s="45" customFormat="1" ht="47.25">
      <c r="A159" s="534"/>
      <c r="B159" s="532"/>
      <c r="C159" s="661"/>
      <c r="D159" s="662"/>
      <c r="E159" s="663"/>
      <c r="F159" s="132"/>
      <c r="G159" s="133"/>
      <c r="H159" s="133"/>
      <c r="I159" s="133"/>
      <c r="J159" s="134"/>
      <c r="K159" s="147" t="s">
        <v>51</v>
      </c>
      <c r="L159" s="148"/>
      <c r="M159" s="148"/>
      <c r="N159" s="141">
        <f>(N153+N154+N155+N156+N157+N158)/6</f>
        <v>113.8521568627451</v>
      </c>
      <c r="O159" s="678"/>
      <c r="P159" s="648"/>
    </row>
    <row r="160" spans="1:16" s="45" customFormat="1" ht="1.5" customHeight="1">
      <c r="A160" s="534"/>
      <c r="B160" s="532"/>
      <c r="C160" s="661"/>
      <c r="D160" s="662"/>
      <c r="E160" s="663"/>
      <c r="F160" s="132"/>
      <c r="G160" s="133"/>
      <c r="H160" s="133"/>
      <c r="I160" s="133"/>
      <c r="J160" s="134"/>
      <c r="K160" s="649"/>
      <c r="L160" s="650"/>
      <c r="M160" s="650"/>
      <c r="N160" s="651"/>
      <c r="O160" s="678"/>
      <c r="P160" s="648"/>
    </row>
    <row r="161" spans="1:16" s="45" customFormat="1" ht="18.75" customHeight="1" hidden="1">
      <c r="A161" s="534"/>
      <c r="B161" s="532"/>
      <c r="C161" s="661"/>
      <c r="D161" s="662"/>
      <c r="E161" s="663"/>
      <c r="F161" s="132"/>
      <c r="G161" s="133"/>
      <c r="H161" s="133"/>
      <c r="I161" s="133"/>
      <c r="J161" s="134"/>
      <c r="K161" s="652"/>
      <c r="L161" s="653"/>
      <c r="M161" s="653"/>
      <c r="N161" s="654"/>
      <c r="O161" s="678"/>
      <c r="P161" s="648"/>
    </row>
    <row r="162" spans="1:16" s="45" customFormat="1" ht="18.75" customHeight="1" hidden="1">
      <c r="A162" s="534"/>
      <c r="B162" s="532"/>
      <c r="C162" s="661"/>
      <c r="D162" s="662"/>
      <c r="E162" s="663"/>
      <c r="F162" s="132"/>
      <c r="G162" s="133"/>
      <c r="H162" s="133"/>
      <c r="I162" s="133"/>
      <c r="J162" s="134"/>
      <c r="K162" s="652"/>
      <c r="L162" s="653"/>
      <c r="M162" s="653"/>
      <c r="N162" s="654"/>
      <c r="O162" s="678"/>
      <c r="P162" s="648"/>
    </row>
    <row r="163" spans="1:16" s="45" customFormat="1" ht="18.75" customHeight="1" hidden="1">
      <c r="A163" s="534"/>
      <c r="B163" s="532"/>
      <c r="C163" s="661"/>
      <c r="D163" s="662"/>
      <c r="E163" s="663"/>
      <c r="F163" s="132"/>
      <c r="G163" s="133"/>
      <c r="H163" s="133"/>
      <c r="I163" s="133"/>
      <c r="J163" s="134"/>
      <c r="K163" s="652"/>
      <c r="L163" s="653"/>
      <c r="M163" s="653"/>
      <c r="N163" s="654"/>
      <c r="O163" s="678"/>
      <c r="P163" s="648"/>
    </row>
    <row r="164" spans="1:16" s="45" customFormat="1" ht="19.5" customHeight="1" hidden="1" thickBot="1">
      <c r="A164" s="534"/>
      <c r="B164" s="533"/>
      <c r="C164" s="664"/>
      <c r="D164" s="665"/>
      <c r="E164" s="666"/>
      <c r="F164" s="135"/>
      <c r="G164" s="136"/>
      <c r="H164" s="136"/>
      <c r="I164" s="136"/>
      <c r="J164" s="137"/>
      <c r="K164" s="655"/>
      <c r="L164" s="656"/>
      <c r="M164" s="656"/>
      <c r="N164" s="657"/>
      <c r="O164" s="679"/>
      <c r="P164" s="648"/>
    </row>
    <row r="165" spans="1:16" s="45" customFormat="1" ht="126">
      <c r="A165" s="549">
        <v>18</v>
      </c>
      <c r="B165" s="567" t="s">
        <v>224</v>
      </c>
      <c r="C165" s="249">
        <v>14</v>
      </c>
      <c r="D165" s="254">
        <v>11</v>
      </c>
      <c r="E165" s="253">
        <f>D165/C165*100</f>
        <v>78.57142857142857</v>
      </c>
      <c r="F165" s="192" t="s">
        <v>7</v>
      </c>
      <c r="G165" s="106">
        <f>G166+G167+G168+G169</f>
        <v>6109.6</v>
      </c>
      <c r="H165" s="106">
        <f>H166+H167+H168+H169</f>
        <v>5731.5</v>
      </c>
      <c r="I165" s="153">
        <f>H165/G165*100</f>
        <v>93.81137881367029</v>
      </c>
      <c r="J165" s="255">
        <f>E165/I165*100</f>
        <v>83.75468899938934</v>
      </c>
      <c r="K165" s="256" t="s">
        <v>156</v>
      </c>
      <c r="L165" s="59">
        <v>95</v>
      </c>
      <c r="M165" s="252">
        <v>95.2</v>
      </c>
      <c r="N165" s="195">
        <f aca="true" t="shared" si="12" ref="N165:N178">M165/L165*100</f>
        <v>100.21052631578948</v>
      </c>
      <c r="O165" s="479">
        <f>N179*J165/100</f>
        <v>67.55511874279901</v>
      </c>
      <c r="P165" s="559" t="s">
        <v>67</v>
      </c>
    </row>
    <row r="166" spans="1:16" s="45" customFormat="1" ht="78.75" customHeight="1">
      <c r="A166" s="549"/>
      <c r="B166" s="568"/>
      <c r="C166" s="513" t="s">
        <v>319</v>
      </c>
      <c r="D166" s="514"/>
      <c r="E166" s="515"/>
      <c r="F166" s="196" t="s">
        <v>54</v>
      </c>
      <c r="G166" s="179"/>
      <c r="H166" s="179"/>
      <c r="I166" s="153" t="e">
        <f>H166/G166*100</f>
        <v>#DIV/0!</v>
      </c>
      <c r="J166" s="222" t="e">
        <f>E166/I166*100</f>
        <v>#DIV/0!</v>
      </c>
      <c r="K166" s="256" t="s">
        <v>157</v>
      </c>
      <c r="L166" s="26">
        <v>95</v>
      </c>
      <c r="M166" s="252">
        <v>97.8</v>
      </c>
      <c r="N166" s="195">
        <f t="shared" si="12"/>
        <v>102.94736842105263</v>
      </c>
      <c r="O166" s="480"/>
      <c r="P166" s="560"/>
    </row>
    <row r="167" spans="1:16" s="45" customFormat="1" ht="78.75">
      <c r="A167" s="549"/>
      <c r="B167" s="568"/>
      <c r="C167" s="516"/>
      <c r="D167" s="517"/>
      <c r="E167" s="518"/>
      <c r="F167" s="159" t="s">
        <v>53</v>
      </c>
      <c r="G167" s="179"/>
      <c r="H167" s="179"/>
      <c r="I167" s="153" t="e">
        <f>H167/G167*100</f>
        <v>#DIV/0!</v>
      </c>
      <c r="J167" s="222" t="e">
        <f>E167/I167*100</f>
        <v>#DIV/0!</v>
      </c>
      <c r="K167" s="226" t="s">
        <v>158</v>
      </c>
      <c r="L167" s="26">
        <v>95</v>
      </c>
      <c r="M167" s="252">
        <v>99.7</v>
      </c>
      <c r="N167" s="195">
        <f t="shared" si="12"/>
        <v>104.94736842105263</v>
      </c>
      <c r="O167" s="480"/>
      <c r="P167" s="560"/>
    </row>
    <row r="168" spans="1:16" s="45" customFormat="1" ht="78.75">
      <c r="A168" s="549"/>
      <c r="B168" s="568"/>
      <c r="C168" s="516"/>
      <c r="D168" s="517"/>
      <c r="E168" s="518"/>
      <c r="F168" s="196" t="s">
        <v>55</v>
      </c>
      <c r="G168" s="110">
        <v>6109.6</v>
      </c>
      <c r="H168" s="110">
        <v>5731.5</v>
      </c>
      <c r="I168" s="153">
        <f>H168/G168*100</f>
        <v>93.81137881367029</v>
      </c>
      <c r="J168" s="222">
        <f>E168/I168*100</f>
        <v>0</v>
      </c>
      <c r="K168" s="226" t="s">
        <v>159</v>
      </c>
      <c r="L168" s="26">
        <v>1</v>
      </c>
      <c r="M168" s="26">
        <v>1</v>
      </c>
      <c r="N168" s="195">
        <f t="shared" si="12"/>
        <v>100</v>
      </c>
      <c r="O168" s="480"/>
      <c r="P168" s="560"/>
    </row>
    <row r="169" spans="1:16" s="45" customFormat="1" ht="110.25">
      <c r="A169" s="549"/>
      <c r="B169" s="568"/>
      <c r="C169" s="516"/>
      <c r="D169" s="517"/>
      <c r="E169" s="518"/>
      <c r="F169" s="199" t="s">
        <v>56</v>
      </c>
      <c r="G169" s="179"/>
      <c r="H169" s="179"/>
      <c r="I169" s="153" t="e">
        <f>H169/G169*100</f>
        <v>#DIV/0!</v>
      </c>
      <c r="J169" s="222" t="e">
        <f>E169/I169*100</f>
        <v>#DIV/0!</v>
      </c>
      <c r="K169" s="226" t="s">
        <v>160</v>
      </c>
      <c r="L169" s="26">
        <v>1</v>
      </c>
      <c r="M169" s="26">
        <v>1</v>
      </c>
      <c r="N169" s="195">
        <f>M169/L169*100</f>
        <v>100</v>
      </c>
      <c r="O169" s="480"/>
      <c r="P169" s="560"/>
    </row>
    <row r="170" spans="1:16" s="45" customFormat="1" ht="94.5">
      <c r="A170" s="549"/>
      <c r="B170" s="568"/>
      <c r="C170" s="516"/>
      <c r="D170" s="517"/>
      <c r="E170" s="518"/>
      <c r="F170" s="257"/>
      <c r="G170" s="258"/>
      <c r="H170" s="258"/>
      <c r="I170" s="258"/>
      <c r="J170" s="259"/>
      <c r="K170" s="260" t="s">
        <v>161</v>
      </c>
      <c r="L170" s="261">
        <v>0</v>
      </c>
      <c r="M170" s="261">
        <v>13668.8</v>
      </c>
      <c r="N170" s="262">
        <v>0</v>
      </c>
      <c r="O170" s="480"/>
      <c r="P170" s="560"/>
    </row>
    <row r="171" spans="1:16" s="45" customFormat="1" ht="78.75">
      <c r="A171" s="549"/>
      <c r="B171" s="568"/>
      <c r="C171" s="516"/>
      <c r="D171" s="517"/>
      <c r="E171" s="518"/>
      <c r="F171" s="227"/>
      <c r="G171" s="228"/>
      <c r="H171" s="228"/>
      <c r="I171" s="228"/>
      <c r="J171" s="229"/>
      <c r="K171" s="260" t="s">
        <v>162</v>
      </c>
      <c r="L171" s="263">
        <v>0.2</v>
      </c>
      <c r="M171" s="263">
        <v>1.8</v>
      </c>
      <c r="N171" s="262">
        <f>L171/M171*100</f>
        <v>11.111111111111112</v>
      </c>
      <c r="O171" s="480"/>
      <c r="P171" s="560"/>
    </row>
    <row r="172" spans="1:16" s="45" customFormat="1" ht="110.25">
      <c r="A172" s="549"/>
      <c r="B172" s="568"/>
      <c r="C172" s="516"/>
      <c r="D172" s="517"/>
      <c r="E172" s="518"/>
      <c r="F172" s="227"/>
      <c r="G172" s="228"/>
      <c r="H172" s="228"/>
      <c r="I172" s="228"/>
      <c r="J172" s="229"/>
      <c r="K172" s="264" t="s">
        <v>163</v>
      </c>
      <c r="L172" s="265">
        <v>1</v>
      </c>
      <c r="M172" s="265">
        <v>0</v>
      </c>
      <c r="N172" s="195">
        <f t="shared" si="12"/>
        <v>0</v>
      </c>
      <c r="O172" s="480"/>
      <c r="P172" s="560"/>
    </row>
    <row r="173" spans="1:16" s="45" customFormat="1" ht="110.25">
      <c r="A173" s="549"/>
      <c r="B173" s="568"/>
      <c r="C173" s="516"/>
      <c r="D173" s="517"/>
      <c r="E173" s="518"/>
      <c r="F173" s="227"/>
      <c r="G173" s="228"/>
      <c r="H173" s="228"/>
      <c r="I173" s="228"/>
      <c r="J173" s="229"/>
      <c r="K173" s="264" t="s">
        <v>164</v>
      </c>
      <c r="L173" s="265">
        <v>1</v>
      </c>
      <c r="M173" s="265">
        <v>1</v>
      </c>
      <c r="N173" s="195">
        <f t="shared" si="12"/>
        <v>100</v>
      </c>
      <c r="O173" s="480"/>
      <c r="P173" s="560"/>
    </row>
    <row r="174" spans="1:16" s="45" customFormat="1" ht="31.5">
      <c r="A174" s="549"/>
      <c r="B174" s="568"/>
      <c r="C174" s="516"/>
      <c r="D174" s="517"/>
      <c r="E174" s="518"/>
      <c r="F174" s="227"/>
      <c r="G174" s="228"/>
      <c r="H174" s="228"/>
      <c r="I174" s="228"/>
      <c r="J174" s="229"/>
      <c r="K174" s="264" t="s">
        <v>165</v>
      </c>
      <c r="L174" s="265">
        <v>95</v>
      </c>
      <c r="M174" s="252">
        <v>104.5</v>
      </c>
      <c r="N174" s="195">
        <f t="shared" si="12"/>
        <v>110.00000000000001</v>
      </c>
      <c r="O174" s="480"/>
      <c r="P174" s="560"/>
    </row>
    <row r="175" spans="1:16" s="45" customFormat="1" ht="111" customHeight="1">
      <c r="A175" s="549"/>
      <c r="B175" s="568"/>
      <c r="C175" s="516"/>
      <c r="D175" s="517"/>
      <c r="E175" s="518"/>
      <c r="F175" s="227"/>
      <c r="G175" s="228"/>
      <c r="H175" s="228"/>
      <c r="I175" s="228"/>
      <c r="J175" s="229"/>
      <c r="K175" s="266" t="s">
        <v>166</v>
      </c>
      <c r="L175" s="26">
        <v>1</v>
      </c>
      <c r="M175" s="26">
        <v>1</v>
      </c>
      <c r="N175" s="195">
        <f t="shared" si="12"/>
        <v>100</v>
      </c>
      <c r="O175" s="480"/>
      <c r="P175" s="560"/>
    </row>
    <row r="176" spans="1:16" s="45" customFormat="1" ht="95.25" customHeight="1">
      <c r="A176" s="549"/>
      <c r="B176" s="568"/>
      <c r="C176" s="516"/>
      <c r="D176" s="517"/>
      <c r="E176" s="518"/>
      <c r="F176" s="227"/>
      <c r="G176" s="228"/>
      <c r="H176" s="228"/>
      <c r="I176" s="228"/>
      <c r="J176" s="229"/>
      <c r="K176" s="267" t="s">
        <v>167</v>
      </c>
      <c r="L176" s="268">
        <v>0</v>
      </c>
      <c r="M176" s="268">
        <v>0</v>
      </c>
      <c r="N176" s="262">
        <v>100</v>
      </c>
      <c r="O176" s="480"/>
      <c r="P176" s="560"/>
    </row>
    <row r="177" spans="1:16" s="45" customFormat="1" ht="189.75" customHeight="1">
      <c r="A177" s="549"/>
      <c r="B177" s="568"/>
      <c r="C177" s="516"/>
      <c r="D177" s="517"/>
      <c r="E177" s="518"/>
      <c r="F177" s="227"/>
      <c r="G177" s="228"/>
      <c r="H177" s="228"/>
      <c r="I177" s="228"/>
      <c r="J177" s="229"/>
      <c r="K177" s="269" t="s">
        <v>168</v>
      </c>
      <c r="L177" s="26">
        <v>1</v>
      </c>
      <c r="M177" s="270">
        <v>1</v>
      </c>
      <c r="N177" s="195">
        <f t="shared" si="12"/>
        <v>100</v>
      </c>
      <c r="O177" s="480"/>
      <c r="P177" s="560"/>
    </row>
    <row r="178" spans="1:16" s="45" customFormat="1" ht="142.5" customHeight="1">
      <c r="A178" s="549"/>
      <c r="B178" s="568"/>
      <c r="C178" s="516"/>
      <c r="D178" s="517"/>
      <c r="E178" s="518"/>
      <c r="F178" s="227"/>
      <c r="G178" s="228"/>
      <c r="H178" s="228"/>
      <c r="I178" s="228"/>
      <c r="J178" s="229"/>
      <c r="K178" s="267" t="s">
        <v>169</v>
      </c>
      <c r="L178" s="270">
        <v>100</v>
      </c>
      <c r="M178" s="270">
        <v>100</v>
      </c>
      <c r="N178" s="195">
        <f t="shared" si="12"/>
        <v>100</v>
      </c>
      <c r="O178" s="480"/>
      <c r="P178" s="560"/>
    </row>
    <row r="179" spans="1:16" s="45" customFormat="1" ht="39.75" customHeight="1" thickBot="1">
      <c r="A179" s="549"/>
      <c r="B179" s="600"/>
      <c r="C179" s="519"/>
      <c r="D179" s="520"/>
      <c r="E179" s="521"/>
      <c r="F179" s="207"/>
      <c r="G179" s="271"/>
      <c r="H179" s="271"/>
      <c r="I179" s="271"/>
      <c r="J179" s="272"/>
      <c r="K179" s="685" t="s">
        <v>51</v>
      </c>
      <c r="L179" s="686"/>
      <c r="M179" s="687"/>
      <c r="N179" s="273">
        <f>(N165+N166+N167+N170+N171+N168+N169+N172+N173+N174+N175+N176+N177+N178)/14</f>
        <v>80.65831244778613</v>
      </c>
      <c r="O179" s="481"/>
      <c r="P179" s="667"/>
    </row>
    <row r="180" spans="1:16" s="45" customFormat="1" ht="47.25">
      <c r="A180" s="668">
        <v>19</v>
      </c>
      <c r="B180" s="567" t="s">
        <v>329</v>
      </c>
      <c r="C180" s="88">
        <v>11</v>
      </c>
      <c r="D180" s="88">
        <v>9</v>
      </c>
      <c r="E180" s="88">
        <f>D180/C180*100</f>
        <v>81.81818181818183</v>
      </c>
      <c r="F180" s="192" t="s">
        <v>7</v>
      </c>
      <c r="G180" s="153">
        <f>G181+G182+G186+G187</f>
        <v>13020</v>
      </c>
      <c r="H180" s="153">
        <f>H181+H182+H186+H187</f>
        <v>20109.343999999997</v>
      </c>
      <c r="I180" s="153">
        <f>H180/G180*100</f>
        <v>154.4496466973886</v>
      </c>
      <c r="J180" s="222">
        <f>E180/I180*100</f>
        <v>52.974016818884174</v>
      </c>
      <c r="K180" s="178" t="s">
        <v>170</v>
      </c>
      <c r="L180" s="91">
        <v>7000</v>
      </c>
      <c r="M180" s="91">
        <v>7014</v>
      </c>
      <c r="N180" s="294">
        <f>M180/L180*100</f>
        <v>100.2</v>
      </c>
      <c r="O180" s="522">
        <f>N187*J180/100</f>
        <v>61.84601058478439</v>
      </c>
      <c r="P180" s="671" t="s">
        <v>67</v>
      </c>
    </row>
    <row r="181" spans="1:16" s="45" customFormat="1" ht="43.5" customHeight="1">
      <c r="A181" s="669"/>
      <c r="B181" s="568"/>
      <c r="C181" s="513" t="s">
        <v>330</v>
      </c>
      <c r="D181" s="514"/>
      <c r="E181" s="515"/>
      <c r="F181" s="196" t="s">
        <v>54</v>
      </c>
      <c r="G181" s="160">
        <v>1570</v>
      </c>
      <c r="H181" s="160">
        <v>1993.871</v>
      </c>
      <c r="I181" s="153">
        <f>H181/G181*100</f>
        <v>126.99815286624205</v>
      </c>
      <c r="J181" s="222">
        <f>E181/I181*100</f>
        <v>0</v>
      </c>
      <c r="K181" s="161" t="s">
        <v>331</v>
      </c>
      <c r="L181" s="91">
        <v>2400</v>
      </c>
      <c r="M181" s="91">
        <v>3970</v>
      </c>
      <c r="N181" s="294">
        <f>M181/L181*100</f>
        <v>165.41666666666666</v>
      </c>
      <c r="O181" s="523"/>
      <c r="P181" s="672"/>
    </row>
    <row r="182" spans="1:16" s="45" customFormat="1" ht="30.75" customHeight="1">
      <c r="A182" s="669"/>
      <c r="B182" s="568"/>
      <c r="C182" s="516"/>
      <c r="D182" s="517"/>
      <c r="E182" s="518"/>
      <c r="F182" s="682" t="s">
        <v>53</v>
      </c>
      <c r="G182" s="510">
        <v>2900</v>
      </c>
      <c r="H182" s="510">
        <v>8690.373</v>
      </c>
      <c r="I182" s="504">
        <f>H182/G182*100</f>
        <v>299.6680344827586</v>
      </c>
      <c r="J182" s="507">
        <f>E182/I182*100</f>
        <v>0</v>
      </c>
      <c r="K182" s="356" t="s">
        <v>172</v>
      </c>
      <c r="L182" s="91">
        <v>0</v>
      </c>
      <c r="M182" s="91">
        <v>0</v>
      </c>
      <c r="N182" s="294">
        <v>100</v>
      </c>
      <c r="O182" s="523"/>
      <c r="P182" s="672"/>
    </row>
    <row r="183" spans="1:16" s="45" customFormat="1" ht="30">
      <c r="A183" s="669"/>
      <c r="B183" s="568"/>
      <c r="C183" s="516"/>
      <c r="D183" s="517"/>
      <c r="E183" s="518"/>
      <c r="F183" s="683"/>
      <c r="G183" s="511"/>
      <c r="H183" s="511"/>
      <c r="I183" s="505"/>
      <c r="J183" s="508"/>
      <c r="K183" s="309" t="s">
        <v>173</v>
      </c>
      <c r="L183" s="357">
        <v>2850</v>
      </c>
      <c r="M183" s="91">
        <v>7014</v>
      </c>
      <c r="N183" s="294">
        <f>M183/L183*100</f>
        <v>246.10526315789474</v>
      </c>
      <c r="O183" s="523"/>
      <c r="P183" s="672"/>
    </row>
    <row r="184" spans="1:16" s="45" customFormat="1" ht="30">
      <c r="A184" s="669"/>
      <c r="B184" s="568"/>
      <c r="C184" s="516"/>
      <c r="D184" s="517"/>
      <c r="E184" s="518"/>
      <c r="F184" s="683"/>
      <c r="G184" s="511"/>
      <c r="H184" s="511"/>
      <c r="I184" s="505"/>
      <c r="J184" s="508"/>
      <c r="K184" s="309" t="s">
        <v>174</v>
      </c>
      <c r="L184" s="357">
        <v>32.5</v>
      </c>
      <c r="M184" s="91">
        <v>37</v>
      </c>
      <c r="N184" s="294">
        <f>M184/L184*100</f>
        <v>113.84615384615384</v>
      </c>
      <c r="O184" s="523"/>
      <c r="P184" s="672"/>
    </row>
    <row r="185" spans="1:16" s="45" customFormat="1" ht="30">
      <c r="A185" s="669"/>
      <c r="B185" s="568"/>
      <c r="C185" s="516"/>
      <c r="D185" s="517"/>
      <c r="E185" s="518"/>
      <c r="F185" s="684"/>
      <c r="G185" s="512"/>
      <c r="H185" s="512"/>
      <c r="I185" s="506"/>
      <c r="J185" s="509"/>
      <c r="K185" s="309" t="s">
        <v>175</v>
      </c>
      <c r="L185" s="357">
        <v>0.8</v>
      </c>
      <c r="M185" s="91">
        <v>0.68</v>
      </c>
      <c r="N185" s="294">
        <f>M185/L185*100</f>
        <v>85</v>
      </c>
      <c r="O185" s="523"/>
      <c r="P185" s="672"/>
    </row>
    <row r="186" spans="1:16" s="45" customFormat="1" ht="135">
      <c r="A186" s="669"/>
      <c r="B186" s="568"/>
      <c r="C186" s="516"/>
      <c r="D186" s="517"/>
      <c r="E186" s="518"/>
      <c r="F186" s="196" t="s">
        <v>55</v>
      </c>
      <c r="G186" s="160">
        <v>250</v>
      </c>
      <c r="H186" s="160">
        <v>71.1</v>
      </c>
      <c r="I186" s="153">
        <f>H186/G186*100</f>
        <v>28.439999999999998</v>
      </c>
      <c r="J186" s="222">
        <f>E186/I186*100</f>
        <v>0</v>
      </c>
      <c r="K186" s="309" t="s">
        <v>176</v>
      </c>
      <c r="L186" s="91">
        <v>30</v>
      </c>
      <c r="M186" s="91">
        <v>2</v>
      </c>
      <c r="N186" s="358">
        <f>M186/L186*100</f>
        <v>6.666666666666667</v>
      </c>
      <c r="O186" s="523"/>
      <c r="P186" s="672"/>
    </row>
    <row r="187" spans="1:16" s="45" customFormat="1" ht="35.25" customHeight="1" thickBot="1">
      <c r="A187" s="670"/>
      <c r="B187" s="600"/>
      <c r="C187" s="519"/>
      <c r="D187" s="520"/>
      <c r="E187" s="521"/>
      <c r="F187" s="359" t="s">
        <v>177</v>
      </c>
      <c r="G187" s="360">
        <v>8300</v>
      </c>
      <c r="H187" s="360">
        <v>9354</v>
      </c>
      <c r="I187" s="361"/>
      <c r="J187" s="361"/>
      <c r="K187" s="476" t="s">
        <v>51</v>
      </c>
      <c r="L187" s="477"/>
      <c r="M187" s="478"/>
      <c r="N187" s="224">
        <f>(N180+N181+N182+N183+N184+N185+N186)/7</f>
        <v>116.74782147676883</v>
      </c>
      <c r="O187" s="524"/>
      <c r="P187" s="673"/>
    </row>
    <row r="188" spans="1:16" s="45" customFormat="1" ht="78.75" customHeight="1">
      <c r="A188" s="534">
        <v>20</v>
      </c>
      <c r="B188" s="550" t="s">
        <v>281</v>
      </c>
      <c r="C188" s="173">
        <v>26</v>
      </c>
      <c r="D188" s="173">
        <v>13</v>
      </c>
      <c r="E188" s="174">
        <f>D188/C188*100</f>
        <v>50</v>
      </c>
      <c r="F188" s="152" t="s">
        <v>7</v>
      </c>
      <c r="G188" s="153">
        <f>G190+G191</f>
        <v>4459.2</v>
      </c>
      <c r="H188" s="153">
        <f>H189+H190+H191+H192</f>
        <v>3586.6</v>
      </c>
      <c r="I188" s="153">
        <f>H188/G188*100</f>
        <v>80.43146752780768</v>
      </c>
      <c r="J188" s="153">
        <f>E188/I188*100</f>
        <v>62.164724251380136</v>
      </c>
      <c r="K188" s="189" t="s">
        <v>282</v>
      </c>
      <c r="L188" s="175">
        <v>102.3</v>
      </c>
      <c r="M188" s="175">
        <v>80.7</v>
      </c>
      <c r="N188" s="176">
        <f>M188/L188*100</f>
        <v>78.88563049853373</v>
      </c>
      <c r="O188" s="483">
        <f>N200*J188/100</f>
        <v>52.85112831549937</v>
      </c>
      <c r="P188" s="482" t="s">
        <v>67</v>
      </c>
    </row>
    <row r="189" spans="1:16" s="45" customFormat="1" ht="47.25" customHeight="1">
      <c r="A189" s="534"/>
      <c r="B189" s="458"/>
      <c r="C189" s="439" t="s">
        <v>283</v>
      </c>
      <c r="D189" s="439"/>
      <c r="E189" s="439"/>
      <c r="F189" s="159" t="s">
        <v>54</v>
      </c>
      <c r="G189" s="179">
        <v>0</v>
      </c>
      <c r="H189" s="179">
        <v>0</v>
      </c>
      <c r="I189" s="153" t="e">
        <f>H189/G189*100</f>
        <v>#DIV/0!</v>
      </c>
      <c r="J189" s="88">
        <v>0</v>
      </c>
      <c r="K189" s="189" t="s">
        <v>284</v>
      </c>
      <c r="L189" s="175">
        <v>100.2</v>
      </c>
      <c r="M189" s="175">
        <v>97.8</v>
      </c>
      <c r="N189" s="176">
        <f>M189/L189*100</f>
        <v>97.60479041916167</v>
      </c>
      <c r="O189" s="426"/>
      <c r="P189" s="482"/>
    </row>
    <row r="190" spans="1:16" s="45" customFormat="1" ht="47.25">
      <c r="A190" s="534"/>
      <c r="B190" s="458"/>
      <c r="C190" s="439"/>
      <c r="D190" s="439"/>
      <c r="E190" s="439"/>
      <c r="F190" s="159" t="s">
        <v>53</v>
      </c>
      <c r="G190" s="179">
        <v>4459.2</v>
      </c>
      <c r="H190" s="179">
        <v>1386.6</v>
      </c>
      <c r="I190" s="153">
        <f>H190/G190*100</f>
        <v>31.095263724434872</v>
      </c>
      <c r="J190" s="88">
        <v>0</v>
      </c>
      <c r="K190" s="189" t="s">
        <v>285</v>
      </c>
      <c r="L190" s="175">
        <v>104</v>
      </c>
      <c r="M190" s="175">
        <v>96.1</v>
      </c>
      <c r="N190" s="176">
        <f>M190/L190*100</f>
        <v>92.40384615384615</v>
      </c>
      <c r="O190" s="426"/>
      <c r="P190" s="482"/>
    </row>
    <row r="191" spans="1:16" s="45" customFormat="1" ht="47.25">
      <c r="A191" s="534"/>
      <c r="B191" s="458"/>
      <c r="C191" s="439"/>
      <c r="D191" s="439"/>
      <c r="E191" s="439"/>
      <c r="F191" s="165" t="s">
        <v>55</v>
      </c>
      <c r="G191" s="181"/>
      <c r="H191" s="181"/>
      <c r="I191" s="153" t="e">
        <f>H191/G191*100</f>
        <v>#DIV/0!</v>
      </c>
      <c r="J191" s="88"/>
      <c r="K191" s="189" t="s">
        <v>286</v>
      </c>
      <c r="L191" s="182">
        <v>105</v>
      </c>
      <c r="M191" s="182">
        <v>105.2</v>
      </c>
      <c r="N191" s="176">
        <f>M191/L191*100</f>
        <v>100.19047619047619</v>
      </c>
      <c r="O191" s="426"/>
      <c r="P191" s="482"/>
    </row>
    <row r="192" spans="1:16" s="45" customFormat="1" ht="63">
      <c r="A192" s="534"/>
      <c r="B192" s="458"/>
      <c r="C192" s="439"/>
      <c r="D192" s="439"/>
      <c r="E192" s="439"/>
      <c r="F192" s="429" t="s">
        <v>295</v>
      </c>
      <c r="G192" s="430">
        <v>0</v>
      </c>
      <c r="H192" s="430">
        <v>2200</v>
      </c>
      <c r="I192" s="427"/>
      <c r="J192" s="428"/>
      <c r="K192" s="189" t="s">
        <v>287</v>
      </c>
      <c r="L192" s="184">
        <v>10.5</v>
      </c>
      <c r="M192" s="184">
        <v>2.9</v>
      </c>
      <c r="N192" s="176">
        <f aca="true" t="shared" si="13" ref="N192:N199">M192/L192*100</f>
        <v>27.61904761904762</v>
      </c>
      <c r="O192" s="426"/>
      <c r="P192" s="482"/>
    </row>
    <row r="193" spans="1:16" s="45" customFormat="1" ht="94.5">
      <c r="A193" s="534"/>
      <c r="B193" s="458"/>
      <c r="C193" s="439"/>
      <c r="D193" s="439"/>
      <c r="E193" s="439"/>
      <c r="F193" s="429"/>
      <c r="G193" s="431"/>
      <c r="H193" s="431"/>
      <c r="I193" s="427"/>
      <c r="J193" s="428"/>
      <c r="K193" s="190" t="s">
        <v>288</v>
      </c>
      <c r="L193" s="184">
        <v>27872</v>
      </c>
      <c r="M193" s="184">
        <v>29294</v>
      </c>
      <c r="N193" s="176">
        <f t="shared" si="13"/>
        <v>105.10189437428244</v>
      </c>
      <c r="O193" s="426"/>
      <c r="P193" s="482"/>
    </row>
    <row r="194" spans="1:16" s="45" customFormat="1" ht="31.5">
      <c r="A194" s="534"/>
      <c r="B194" s="458"/>
      <c r="C194" s="439"/>
      <c r="D194" s="439"/>
      <c r="E194" s="439"/>
      <c r="F194" s="429"/>
      <c r="G194" s="431"/>
      <c r="H194" s="431"/>
      <c r="I194" s="427"/>
      <c r="J194" s="428"/>
      <c r="K194" s="189" t="s">
        <v>289</v>
      </c>
      <c r="L194" s="185">
        <v>107</v>
      </c>
      <c r="M194" s="185">
        <v>90.1</v>
      </c>
      <c r="N194" s="176">
        <f t="shared" si="13"/>
        <v>84.2056074766355</v>
      </c>
      <c r="O194" s="426"/>
      <c r="P194" s="482"/>
    </row>
    <row r="195" spans="1:16" s="45" customFormat="1" ht="47.25">
      <c r="A195" s="534"/>
      <c r="B195" s="458"/>
      <c r="C195" s="439"/>
      <c r="D195" s="439"/>
      <c r="E195" s="439"/>
      <c r="F195" s="429"/>
      <c r="G195" s="431"/>
      <c r="H195" s="431"/>
      <c r="I195" s="427"/>
      <c r="J195" s="428"/>
      <c r="K195" s="191" t="s">
        <v>290</v>
      </c>
      <c r="L195" s="184">
        <v>947</v>
      </c>
      <c r="M195" s="184">
        <v>880</v>
      </c>
      <c r="N195" s="176">
        <f t="shared" si="13"/>
        <v>92.92502639915523</v>
      </c>
      <c r="O195" s="426"/>
      <c r="P195" s="482"/>
    </row>
    <row r="196" spans="1:16" s="45" customFormat="1" ht="94.5">
      <c r="A196" s="534"/>
      <c r="B196" s="458"/>
      <c r="C196" s="439"/>
      <c r="D196" s="439"/>
      <c r="E196" s="439"/>
      <c r="F196" s="429"/>
      <c r="G196" s="431"/>
      <c r="H196" s="431"/>
      <c r="I196" s="427"/>
      <c r="J196" s="428"/>
      <c r="K196" s="189" t="s">
        <v>291</v>
      </c>
      <c r="L196" s="175">
        <v>2.7</v>
      </c>
      <c r="M196" s="175">
        <v>2.7</v>
      </c>
      <c r="N196" s="176">
        <f t="shared" si="13"/>
        <v>100</v>
      </c>
      <c r="O196" s="426"/>
      <c r="P196" s="482"/>
    </row>
    <row r="197" spans="1:16" s="45" customFormat="1" ht="78.75">
      <c r="A197" s="534"/>
      <c r="B197" s="458"/>
      <c r="C197" s="439"/>
      <c r="D197" s="439"/>
      <c r="E197" s="439"/>
      <c r="F197" s="429"/>
      <c r="G197" s="431"/>
      <c r="H197" s="431"/>
      <c r="I197" s="427"/>
      <c r="J197" s="428"/>
      <c r="K197" s="189" t="s">
        <v>292</v>
      </c>
      <c r="L197" s="186">
        <v>95</v>
      </c>
      <c r="M197" s="186">
        <v>93.5</v>
      </c>
      <c r="N197" s="176">
        <f t="shared" si="13"/>
        <v>98.42105263157895</v>
      </c>
      <c r="O197" s="426"/>
      <c r="P197" s="482"/>
    </row>
    <row r="198" spans="1:16" s="45" customFormat="1" ht="94.5">
      <c r="A198" s="534"/>
      <c r="B198" s="458"/>
      <c r="C198" s="439"/>
      <c r="D198" s="439"/>
      <c r="E198" s="439"/>
      <c r="F198" s="429"/>
      <c r="G198" s="431"/>
      <c r="H198" s="431"/>
      <c r="I198" s="427"/>
      <c r="J198" s="428"/>
      <c r="K198" s="189" t="s">
        <v>293</v>
      </c>
      <c r="L198" s="186">
        <v>7</v>
      </c>
      <c r="M198" s="186">
        <v>3</v>
      </c>
      <c r="N198" s="176">
        <f t="shared" si="13"/>
        <v>42.857142857142854</v>
      </c>
      <c r="O198" s="426"/>
      <c r="P198" s="482"/>
    </row>
    <row r="199" spans="1:16" s="45" customFormat="1" ht="94.5">
      <c r="A199" s="534"/>
      <c r="B199" s="458"/>
      <c r="C199" s="439"/>
      <c r="D199" s="439"/>
      <c r="E199" s="439"/>
      <c r="F199" s="429"/>
      <c r="G199" s="431"/>
      <c r="H199" s="431"/>
      <c r="I199" s="427"/>
      <c r="J199" s="428"/>
      <c r="K199" s="189" t="s">
        <v>294</v>
      </c>
      <c r="L199" s="186">
        <v>10</v>
      </c>
      <c r="M199" s="186">
        <v>10</v>
      </c>
      <c r="N199" s="176">
        <f t="shared" si="13"/>
        <v>100</v>
      </c>
      <c r="O199" s="426"/>
      <c r="P199" s="482"/>
    </row>
    <row r="200" spans="1:16" s="45" customFormat="1" ht="18.75" customHeight="1">
      <c r="A200" s="56"/>
      <c r="B200" s="458"/>
      <c r="C200" s="178"/>
      <c r="D200" s="178"/>
      <c r="E200" s="178"/>
      <c r="F200" s="187"/>
      <c r="G200" s="179"/>
      <c r="H200" s="179"/>
      <c r="I200" s="183"/>
      <c r="J200" s="173"/>
      <c r="K200" s="436" t="s">
        <v>51</v>
      </c>
      <c r="L200" s="437"/>
      <c r="M200" s="438"/>
      <c r="N200" s="188">
        <f>(N188+N189+N190+N191+N192+N193+N194+N195+N196+N197+N198+N199)/12</f>
        <v>85.0178762183217</v>
      </c>
      <c r="O200" s="180"/>
      <c r="P200" s="177"/>
    </row>
    <row r="201" spans="1:16" s="45" customFormat="1" ht="63">
      <c r="A201" s="551">
        <v>21</v>
      </c>
      <c r="B201" s="447" t="s">
        <v>318</v>
      </c>
      <c r="C201" s="249">
        <v>23</v>
      </c>
      <c r="D201" s="249">
        <v>16</v>
      </c>
      <c r="E201" s="249">
        <f>D201/C201*100</f>
        <v>69.56521739130434</v>
      </c>
      <c r="F201" s="70" t="s">
        <v>7</v>
      </c>
      <c r="G201" s="106">
        <v>25</v>
      </c>
      <c r="H201" s="250">
        <v>25</v>
      </c>
      <c r="I201" s="106">
        <v>100</v>
      </c>
      <c r="J201" s="251">
        <f>E201/I201*100</f>
        <v>69.56521739130434</v>
      </c>
      <c r="K201" s="244" t="s">
        <v>178</v>
      </c>
      <c r="L201" s="91">
        <v>18</v>
      </c>
      <c r="M201" s="201">
        <v>28.06</v>
      </c>
      <c r="N201" s="57">
        <f>L201/M201*100</f>
        <v>64.14825374198148</v>
      </c>
      <c r="O201" s="484">
        <f>N207*J201/100</f>
        <v>60.9713512452612</v>
      </c>
      <c r="P201" s="471"/>
    </row>
    <row r="202" spans="1:16" s="45" customFormat="1" ht="110.25">
      <c r="A202" s="551"/>
      <c r="B202" s="447"/>
      <c r="C202" s="459" t="s">
        <v>317</v>
      </c>
      <c r="D202" s="460"/>
      <c r="E202" s="461"/>
      <c r="F202" s="70"/>
      <c r="G202" s="106"/>
      <c r="H202" s="106"/>
      <c r="I202" s="106"/>
      <c r="J202" s="107"/>
      <c r="K202" s="244" t="s">
        <v>179</v>
      </c>
      <c r="L202" s="91">
        <v>60</v>
      </c>
      <c r="M202" s="201">
        <v>89.9</v>
      </c>
      <c r="N202" s="80">
        <f>M202/L202*100</f>
        <v>149.83333333333334</v>
      </c>
      <c r="O202" s="485"/>
      <c r="P202" s="472"/>
    </row>
    <row r="203" spans="1:16" s="45" customFormat="1" ht="47.25">
      <c r="A203" s="551"/>
      <c r="B203" s="447"/>
      <c r="C203" s="462"/>
      <c r="D203" s="463"/>
      <c r="E203" s="464"/>
      <c r="F203" s="70"/>
      <c r="G203" s="106"/>
      <c r="H203" s="106"/>
      <c r="I203" s="106"/>
      <c r="J203" s="107"/>
      <c r="K203" s="244" t="s">
        <v>180</v>
      </c>
      <c r="L203" s="91">
        <v>40</v>
      </c>
      <c r="M203" s="201">
        <v>49.7</v>
      </c>
      <c r="N203" s="80">
        <f>M203/L203*100</f>
        <v>124.25000000000001</v>
      </c>
      <c r="O203" s="485"/>
      <c r="P203" s="472"/>
    </row>
    <row r="204" spans="1:16" s="45" customFormat="1" ht="157.5">
      <c r="A204" s="551"/>
      <c r="B204" s="447"/>
      <c r="C204" s="462"/>
      <c r="D204" s="463"/>
      <c r="E204" s="464"/>
      <c r="F204" s="70"/>
      <c r="G204" s="106"/>
      <c r="H204" s="106"/>
      <c r="I204" s="106"/>
      <c r="J204" s="107"/>
      <c r="K204" s="244" t="s">
        <v>181</v>
      </c>
      <c r="L204" s="245">
        <v>100</v>
      </c>
      <c r="M204" s="246">
        <v>100</v>
      </c>
      <c r="N204" s="80">
        <f>M204/L204*100</f>
        <v>100</v>
      </c>
      <c r="O204" s="485"/>
      <c r="P204" s="472"/>
    </row>
    <row r="205" spans="1:16" s="45" customFormat="1" ht="255">
      <c r="A205" s="551"/>
      <c r="B205" s="447"/>
      <c r="C205" s="462"/>
      <c r="D205" s="463"/>
      <c r="E205" s="464"/>
      <c r="F205" s="73" t="s">
        <v>54</v>
      </c>
      <c r="G205" s="74">
        <v>0</v>
      </c>
      <c r="H205" s="74">
        <v>0</v>
      </c>
      <c r="I205" s="106" t="e">
        <f>H205/G205*100</f>
        <v>#DIV/0!</v>
      </c>
      <c r="J205" s="107" t="e">
        <f>E205/I205*100</f>
        <v>#DIV/0!</v>
      </c>
      <c r="K205" s="247" t="s">
        <v>182</v>
      </c>
      <c r="L205" s="91">
        <v>0.01</v>
      </c>
      <c r="M205" s="91">
        <v>0</v>
      </c>
      <c r="N205" s="80">
        <f>M205/L205*100</f>
        <v>0</v>
      </c>
      <c r="O205" s="485"/>
      <c r="P205" s="472"/>
    </row>
    <row r="206" spans="1:16" s="45" customFormat="1" ht="44.25" thickBot="1">
      <c r="A206" s="551"/>
      <c r="B206" s="447"/>
      <c r="C206" s="462"/>
      <c r="D206" s="463"/>
      <c r="E206" s="464"/>
      <c r="F206" s="73" t="s">
        <v>55</v>
      </c>
      <c r="G206" s="74">
        <v>25</v>
      </c>
      <c r="H206" s="74">
        <v>25</v>
      </c>
      <c r="I206" s="106">
        <f>H206/G206*100</f>
        <v>100</v>
      </c>
      <c r="J206" s="107">
        <f>E206/I206*100</f>
        <v>0</v>
      </c>
      <c r="K206" s="248"/>
      <c r="L206" s="26"/>
      <c r="M206" s="26"/>
      <c r="N206" s="80"/>
      <c r="O206" s="485"/>
      <c r="P206" s="472"/>
    </row>
    <row r="207" spans="1:16" s="45" customFormat="1" ht="29.25" customHeight="1" thickBot="1">
      <c r="A207" s="551"/>
      <c r="B207" s="447"/>
      <c r="C207" s="465"/>
      <c r="D207" s="466"/>
      <c r="E207" s="467"/>
      <c r="F207" s="97"/>
      <c r="G207" s="98"/>
      <c r="H207" s="98"/>
      <c r="I207" s="98"/>
      <c r="J207" s="99"/>
      <c r="K207" s="468" t="s">
        <v>51</v>
      </c>
      <c r="L207" s="469"/>
      <c r="M207" s="470"/>
      <c r="N207" s="119">
        <f>(N201+N202+N203+N204+N205)/5</f>
        <v>87.64631741506297</v>
      </c>
      <c r="O207" s="486"/>
      <c r="P207" s="473"/>
    </row>
    <row r="208" spans="1:16" s="45" customFormat="1" ht="105">
      <c r="A208" s="552">
        <v>22</v>
      </c>
      <c r="B208" s="441" t="s">
        <v>245</v>
      </c>
      <c r="C208" s="88">
        <v>12</v>
      </c>
      <c r="D208" s="88">
        <v>9</v>
      </c>
      <c r="E208" s="154">
        <f>D208/C208*100</f>
        <v>75</v>
      </c>
      <c r="F208" s="192" t="s">
        <v>7</v>
      </c>
      <c r="G208" s="153">
        <v>53</v>
      </c>
      <c r="H208" s="153">
        <v>53</v>
      </c>
      <c r="I208" s="153">
        <f aca="true" t="shared" si="14" ref="I208:I219">H208/G208*100</f>
        <v>100</v>
      </c>
      <c r="J208" s="306">
        <f aca="true" t="shared" si="15" ref="J208:J219">E208/I208*100</f>
        <v>75</v>
      </c>
      <c r="K208" s="307" t="s">
        <v>226</v>
      </c>
      <c r="L208" s="308" t="s">
        <v>302</v>
      </c>
      <c r="M208" s="308" t="s">
        <v>303</v>
      </c>
      <c r="N208" s="221">
        <f>M208/L208*100</f>
        <v>86.18346545866365</v>
      </c>
      <c r="O208" s="522">
        <f>N220*J208/100</f>
        <v>74.507872203741</v>
      </c>
      <c r="P208" s="433" t="s">
        <v>171</v>
      </c>
    </row>
    <row r="209" spans="1:16" s="45" customFormat="1" ht="126" customHeight="1">
      <c r="A209" s="549"/>
      <c r="B209" s="442"/>
      <c r="C209" s="459" t="s">
        <v>325</v>
      </c>
      <c r="D209" s="460"/>
      <c r="E209" s="461"/>
      <c r="F209" s="196" t="s">
        <v>54</v>
      </c>
      <c r="G209" s="160">
        <v>0</v>
      </c>
      <c r="H209" s="160">
        <v>0</v>
      </c>
      <c r="I209" s="153" t="e">
        <f t="shared" si="14"/>
        <v>#DIV/0!</v>
      </c>
      <c r="J209" s="222" t="e">
        <f t="shared" si="15"/>
        <v>#DIV/0!</v>
      </c>
      <c r="K209" s="309" t="s">
        <v>228</v>
      </c>
      <c r="L209" s="308" t="s">
        <v>304</v>
      </c>
      <c r="M209" s="308" t="s">
        <v>229</v>
      </c>
      <c r="N209" s="221">
        <f>M209/L209*100</f>
        <v>96.76190476190476</v>
      </c>
      <c r="O209" s="523"/>
      <c r="P209" s="434"/>
    </row>
    <row r="210" spans="1:16" s="45" customFormat="1" ht="95.25" customHeight="1">
      <c r="A210" s="549"/>
      <c r="B210" s="442"/>
      <c r="C210" s="462"/>
      <c r="D210" s="463"/>
      <c r="E210" s="464"/>
      <c r="F210" s="196" t="s">
        <v>53</v>
      </c>
      <c r="G210" s="160">
        <v>0</v>
      </c>
      <c r="H210" s="160">
        <v>0</v>
      </c>
      <c r="I210" s="153" t="e">
        <f t="shared" si="14"/>
        <v>#DIV/0!</v>
      </c>
      <c r="J210" s="222" t="e">
        <f t="shared" si="15"/>
        <v>#DIV/0!</v>
      </c>
      <c r="K210" s="309" t="s">
        <v>230</v>
      </c>
      <c r="L210" s="310" t="s">
        <v>305</v>
      </c>
      <c r="M210" s="308" t="s">
        <v>231</v>
      </c>
      <c r="N210" s="221">
        <f>M210/L210*100</f>
        <v>93.23583180987202</v>
      </c>
      <c r="O210" s="523"/>
      <c r="P210" s="434"/>
    </row>
    <row r="211" spans="1:16" s="45" customFormat="1" ht="105">
      <c r="A211" s="549"/>
      <c r="B211" s="442"/>
      <c r="C211" s="462"/>
      <c r="D211" s="463"/>
      <c r="E211" s="464"/>
      <c r="F211" s="196" t="s">
        <v>55</v>
      </c>
      <c r="G211" s="160">
        <v>53</v>
      </c>
      <c r="H211" s="160">
        <v>53</v>
      </c>
      <c r="I211" s="153">
        <f t="shared" si="14"/>
        <v>100</v>
      </c>
      <c r="J211" s="222">
        <f t="shared" si="15"/>
        <v>0</v>
      </c>
      <c r="K211" s="309" t="s">
        <v>232</v>
      </c>
      <c r="L211" s="310" t="s">
        <v>302</v>
      </c>
      <c r="M211" s="308" t="s">
        <v>227</v>
      </c>
      <c r="N211" s="221">
        <f aca="true" t="shared" si="16" ref="N211:N219">M211/L211*100</f>
        <v>86.07021517553794</v>
      </c>
      <c r="O211" s="523"/>
      <c r="P211" s="434"/>
    </row>
    <row r="212" spans="1:16" s="45" customFormat="1" ht="53.25" customHeight="1">
      <c r="A212" s="549"/>
      <c r="B212" s="442"/>
      <c r="C212" s="462"/>
      <c r="D212" s="463"/>
      <c r="E212" s="464"/>
      <c r="F212" s="196"/>
      <c r="G212" s="160"/>
      <c r="H212" s="160"/>
      <c r="I212" s="153" t="e">
        <f t="shared" si="14"/>
        <v>#DIV/0!</v>
      </c>
      <c r="J212" s="222" t="e">
        <f t="shared" si="15"/>
        <v>#DIV/0!</v>
      </c>
      <c r="K212" s="309" t="s">
        <v>233</v>
      </c>
      <c r="L212" s="310" t="s">
        <v>306</v>
      </c>
      <c r="M212" s="308" t="s">
        <v>306</v>
      </c>
      <c r="N212" s="221">
        <f t="shared" si="16"/>
        <v>100</v>
      </c>
      <c r="O212" s="523"/>
      <c r="P212" s="434"/>
    </row>
    <row r="213" spans="1:16" ht="120">
      <c r="A213" s="549"/>
      <c r="B213" s="442"/>
      <c r="C213" s="462"/>
      <c r="D213" s="463"/>
      <c r="E213" s="464"/>
      <c r="F213" s="196"/>
      <c r="G213" s="160"/>
      <c r="H213" s="160"/>
      <c r="I213" s="153" t="e">
        <f t="shared" si="14"/>
        <v>#DIV/0!</v>
      </c>
      <c r="J213" s="222" t="e">
        <f t="shared" si="15"/>
        <v>#DIV/0!</v>
      </c>
      <c r="K213" s="309" t="s">
        <v>234</v>
      </c>
      <c r="L213" s="311" t="s">
        <v>307</v>
      </c>
      <c r="M213" s="312" t="s">
        <v>235</v>
      </c>
      <c r="N213" s="221">
        <f t="shared" si="16"/>
        <v>58.66819747416763</v>
      </c>
      <c r="O213" s="523"/>
      <c r="P213" s="434"/>
    </row>
    <row r="214" spans="1:16" ht="105">
      <c r="A214" s="549"/>
      <c r="B214" s="442"/>
      <c r="C214" s="462"/>
      <c r="D214" s="463"/>
      <c r="E214" s="464"/>
      <c r="F214" s="196"/>
      <c r="G214" s="160"/>
      <c r="H214" s="160"/>
      <c r="I214" s="153" t="e">
        <f t="shared" si="14"/>
        <v>#DIV/0!</v>
      </c>
      <c r="J214" s="222" t="e">
        <f t="shared" si="15"/>
        <v>#DIV/0!</v>
      </c>
      <c r="K214" s="309" t="s">
        <v>236</v>
      </c>
      <c r="L214" s="313" t="s">
        <v>308</v>
      </c>
      <c r="M214" s="312" t="s">
        <v>237</v>
      </c>
      <c r="N214" s="221">
        <f t="shared" si="16"/>
        <v>2.318840579710145</v>
      </c>
      <c r="O214" s="523"/>
      <c r="P214" s="434"/>
    </row>
    <row r="215" spans="1:16" ht="120">
      <c r="A215" s="549"/>
      <c r="B215" s="442"/>
      <c r="C215" s="462"/>
      <c r="D215" s="463"/>
      <c r="E215" s="464"/>
      <c r="F215" s="196"/>
      <c r="G215" s="160"/>
      <c r="H215" s="160"/>
      <c r="I215" s="153" t="e">
        <f t="shared" si="14"/>
        <v>#DIV/0!</v>
      </c>
      <c r="J215" s="222" t="e">
        <f t="shared" si="15"/>
        <v>#DIV/0!</v>
      </c>
      <c r="K215" s="309" t="s">
        <v>238</v>
      </c>
      <c r="L215" s="313" t="s">
        <v>309</v>
      </c>
      <c r="M215" s="312" t="s">
        <v>239</v>
      </c>
      <c r="N215" s="223">
        <f t="shared" si="16"/>
        <v>99</v>
      </c>
      <c r="O215" s="523"/>
      <c r="P215" s="434"/>
    </row>
    <row r="216" spans="1:16" ht="90">
      <c r="A216" s="549"/>
      <c r="B216" s="442"/>
      <c r="C216" s="462"/>
      <c r="D216" s="463"/>
      <c r="E216" s="464"/>
      <c r="F216" s="196"/>
      <c r="G216" s="160"/>
      <c r="H216" s="160"/>
      <c r="I216" s="153" t="e">
        <f t="shared" si="14"/>
        <v>#DIV/0!</v>
      </c>
      <c r="J216" s="222" t="e">
        <f t="shared" si="15"/>
        <v>#DIV/0!</v>
      </c>
      <c r="K216" s="309" t="s">
        <v>240</v>
      </c>
      <c r="L216" s="313" t="s">
        <v>310</v>
      </c>
      <c r="M216" s="312" t="s">
        <v>241</v>
      </c>
      <c r="N216" s="221">
        <f t="shared" si="16"/>
        <v>52</v>
      </c>
      <c r="O216" s="523"/>
      <c r="P216" s="434"/>
    </row>
    <row r="217" spans="1:16" ht="120">
      <c r="A217" s="549"/>
      <c r="B217" s="442"/>
      <c r="C217" s="462"/>
      <c r="D217" s="463"/>
      <c r="E217" s="464"/>
      <c r="F217" s="196"/>
      <c r="G217" s="160"/>
      <c r="H217" s="160"/>
      <c r="I217" s="153" t="e">
        <f t="shared" si="14"/>
        <v>#DIV/0!</v>
      </c>
      <c r="J217" s="222" t="e">
        <f t="shared" si="15"/>
        <v>#DIV/0!</v>
      </c>
      <c r="K217" s="309" t="s">
        <v>242</v>
      </c>
      <c r="L217" s="313" t="s">
        <v>311</v>
      </c>
      <c r="M217" s="312" t="s">
        <v>310</v>
      </c>
      <c r="N217" s="221">
        <f t="shared" si="16"/>
        <v>250</v>
      </c>
      <c r="O217" s="523"/>
      <c r="P217" s="434"/>
    </row>
    <row r="218" spans="1:16" ht="90">
      <c r="A218" s="549"/>
      <c r="B218" s="442"/>
      <c r="C218" s="462"/>
      <c r="D218" s="463"/>
      <c r="E218" s="464"/>
      <c r="F218" s="196"/>
      <c r="G218" s="160"/>
      <c r="H218" s="160"/>
      <c r="I218" s="153" t="e">
        <f t="shared" si="14"/>
        <v>#DIV/0!</v>
      </c>
      <c r="J218" s="222" t="e">
        <f t="shared" si="15"/>
        <v>#DIV/0!</v>
      </c>
      <c r="K218" s="309" t="s">
        <v>243</v>
      </c>
      <c r="L218" s="313" t="s">
        <v>312</v>
      </c>
      <c r="M218" s="312" t="s">
        <v>323</v>
      </c>
      <c r="N218" s="221">
        <f t="shared" si="16"/>
        <v>34.6875</v>
      </c>
      <c r="O218" s="523"/>
      <c r="P218" s="434"/>
    </row>
    <row r="219" spans="1:16" ht="76.5">
      <c r="A219" s="549"/>
      <c r="B219" s="442"/>
      <c r="C219" s="462"/>
      <c r="D219" s="463"/>
      <c r="E219" s="464"/>
      <c r="F219" s="196"/>
      <c r="G219" s="160"/>
      <c r="H219" s="160"/>
      <c r="I219" s="153" t="e">
        <f t="shared" si="14"/>
        <v>#DIV/0!</v>
      </c>
      <c r="J219" s="222" t="e">
        <f t="shared" si="15"/>
        <v>#DIV/0!</v>
      </c>
      <c r="K219" s="314" t="s">
        <v>244</v>
      </c>
      <c r="L219" s="315" t="s">
        <v>313</v>
      </c>
      <c r="M219" s="316" t="s">
        <v>324</v>
      </c>
      <c r="N219" s="221">
        <f t="shared" si="16"/>
        <v>233.2</v>
      </c>
      <c r="O219" s="523"/>
      <c r="P219" s="434"/>
    </row>
    <row r="220" spans="1:16" ht="38.25" customHeight="1" thickBot="1">
      <c r="A220" s="647"/>
      <c r="B220" s="448"/>
      <c r="C220" s="465"/>
      <c r="D220" s="466"/>
      <c r="E220" s="467"/>
      <c r="F220" s="317"/>
      <c r="G220" s="318"/>
      <c r="H220" s="318"/>
      <c r="I220" s="318"/>
      <c r="J220" s="319"/>
      <c r="K220" s="681" t="s">
        <v>51</v>
      </c>
      <c r="L220" s="477"/>
      <c r="M220" s="478"/>
      <c r="N220" s="224">
        <f>(N208+N209+N210+N211+N212+N213+N214+N215+N216+N217+N218+N219)/12</f>
        <v>99.343829604988</v>
      </c>
      <c r="O220" s="524"/>
      <c r="P220" s="435"/>
    </row>
    <row r="221" spans="1:16" ht="110.25" customHeight="1">
      <c r="A221" s="622">
        <v>23</v>
      </c>
      <c r="B221" s="441" t="s">
        <v>248</v>
      </c>
      <c r="C221" s="149">
        <v>1</v>
      </c>
      <c r="D221" s="150">
        <v>1</v>
      </c>
      <c r="E221" s="151">
        <f>D221/C221*100</f>
        <v>100</v>
      </c>
      <c r="F221" s="152" t="s">
        <v>7</v>
      </c>
      <c r="G221" s="153">
        <v>5622.5</v>
      </c>
      <c r="H221" s="153">
        <v>4753.5</v>
      </c>
      <c r="I221" s="153">
        <f aca="true" t="shared" si="17" ref="I221:I226">H221/G221*100</f>
        <v>84.54424188528235</v>
      </c>
      <c r="J221" s="154">
        <f aca="true" t="shared" si="18" ref="J221:J226">E221/I221*100</f>
        <v>118.28126643525823</v>
      </c>
      <c r="K221" s="155" t="s">
        <v>249</v>
      </c>
      <c r="L221" s="156">
        <v>100</v>
      </c>
      <c r="M221" s="156">
        <v>100</v>
      </c>
      <c r="N221" s="157">
        <f>M221/L221*100</f>
        <v>100</v>
      </c>
      <c r="O221" s="158">
        <f>N226*J221/100</f>
        <v>96.59636758879424</v>
      </c>
      <c r="P221" s="158" t="s">
        <v>272</v>
      </c>
    </row>
    <row r="222" spans="1:16" ht="65.25" customHeight="1">
      <c r="A222" s="534"/>
      <c r="B222" s="442"/>
      <c r="C222" s="449" t="s">
        <v>273</v>
      </c>
      <c r="D222" s="450"/>
      <c r="E222" s="451"/>
      <c r="F222" s="159" t="s">
        <v>54</v>
      </c>
      <c r="G222" s="160">
        <v>0</v>
      </c>
      <c r="H222" s="160">
        <v>0</v>
      </c>
      <c r="I222" s="153" t="e">
        <f t="shared" si="17"/>
        <v>#DIV/0!</v>
      </c>
      <c r="J222" s="88" t="e">
        <f t="shared" si="18"/>
        <v>#DIV/0!</v>
      </c>
      <c r="K222" s="161" t="s">
        <v>250</v>
      </c>
      <c r="L222" s="162">
        <v>100</v>
      </c>
      <c r="M222" s="162">
        <v>45</v>
      </c>
      <c r="N222" s="157">
        <f>M222/L222*100</f>
        <v>45</v>
      </c>
      <c r="O222"/>
      <c r="P222"/>
    </row>
    <row r="223" spans="1:16" ht="62.25" customHeight="1">
      <c r="A223" s="534"/>
      <c r="B223" s="442"/>
      <c r="C223" s="452"/>
      <c r="D223" s="453"/>
      <c r="E223" s="454"/>
      <c r="F223" s="159" t="s">
        <v>53</v>
      </c>
      <c r="G223" s="160">
        <v>4542.7</v>
      </c>
      <c r="H223" s="160">
        <v>3717.2</v>
      </c>
      <c r="I223" s="153">
        <f t="shared" si="17"/>
        <v>81.82798776058291</v>
      </c>
      <c r="J223" s="88">
        <f t="shared" si="18"/>
        <v>0</v>
      </c>
      <c r="K223" s="163" t="s">
        <v>251</v>
      </c>
      <c r="L223" s="156">
        <v>0</v>
      </c>
      <c r="M223" s="156">
        <v>0</v>
      </c>
      <c r="N223" s="164">
        <v>100</v>
      </c>
      <c r="O223"/>
      <c r="P223"/>
    </row>
    <row r="224" spans="1:16" ht="51" customHeight="1">
      <c r="A224" s="534"/>
      <c r="B224" s="442"/>
      <c r="C224" s="452"/>
      <c r="D224" s="453"/>
      <c r="E224" s="454"/>
      <c r="F224" s="165" t="s">
        <v>74</v>
      </c>
      <c r="G224" s="160"/>
      <c r="H224" s="160"/>
      <c r="I224" s="153" t="e">
        <f>H224/G224*100</f>
        <v>#DIV/0!</v>
      </c>
      <c r="J224" s="88" t="e">
        <f>E224/I224*100</f>
        <v>#DIV/0!</v>
      </c>
      <c r="K224" s="155"/>
      <c r="L224" s="156"/>
      <c r="M224" s="156"/>
      <c r="N224" s="164" t="e">
        <f>M224/L224*100</f>
        <v>#DIV/0!</v>
      </c>
      <c r="O224"/>
      <c r="P224"/>
    </row>
    <row r="225" spans="1:16" ht="83.25" customHeight="1">
      <c r="A225" s="534"/>
      <c r="B225" s="442"/>
      <c r="C225" s="452"/>
      <c r="D225" s="453"/>
      <c r="E225" s="454"/>
      <c r="F225" s="165" t="s">
        <v>76</v>
      </c>
      <c r="G225" s="160"/>
      <c r="H225" s="160"/>
      <c r="I225" s="153" t="e">
        <f>H225/G225*100</f>
        <v>#DIV/0!</v>
      </c>
      <c r="J225" s="88" t="e">
        <f>E225/I225*100</f>
        <v>#DIV/0!</v>
      </c>
      <c r="K225" s="155"/>
      <c r="L225" s="156"/>
      <c r="M225" s="156"/>
      <c r="N225" s="164" t="e">
        <f>M225/L225*100</f>
        <v>#DIV/0!</v>
      </c>
      <c r="O225" s="166"/>
      <c r="P225" s="166"/>
    </row>
    <row r="226" spans="1:16" ht="44.25" customHeight="1">
      <c r="A226" s="534"/>
      <c r="B226" s="443"/>
      <c r="C226" s="455"/>
      <c r="D226" s="456"/>
      <c r="E226" s="457"/>
      <c r="F226" s="159" t="s">
        <v>55</v>
      </c>
      <c r="G226" s="160">
        <v>1079.8</v>
      </c>
      <c r="H226" s="160">
        <v>1036.3</v>
      </c>
      <c r="I226" s="153">
        <f t="shared" si="17"/>
        <v>95.97147619929616</v>
      </c>
      <c r="J226" s="88">
        <f t="shared" si="18"/>
        <v>0</v>
      </c>
      <c r="K226" s="444" t="s">
        <v>51</v>
      </c>
      <c r="L226" s="445"/>
      <c r="M226" s="446"/>
      <c r="N226" s="164">
        <f>(N221+N222+N223)/3</f>
        <v>81.66666666666667</v>
      </c>
      <c r="O226"/>
      <c r="P226"/>
    </row>
    <row r="227" spans="1:16" ht="63.75" customHeight="1">
      <c r="A227" s="622">
        <v>24</v>
      </c>
      <c r="B227" s="458" t="s">
        <v>252</v>
      </c>
      <c r="C227" s="174">
        <v>8</v>
      </c>
      <c r="D227" s="174">
        <v>8</v>
      </c>
      <c r="E227" s="174">
        <f>D227/C227*100</f>
        <v>100</v>
      </c>
      <c r="F227" s="192" t="s">
        <v>7</v>
      </c>
      <c r="G227" s="153">
        <f>G228+G230+G231+G232</f>
        <v>244193.7</v>
      </c>
      <c r="H227" s="153">
        <f>H228+H230+H231+H232</f>
        <v>232971.037</v>
      </c>
      <c r="I227" s="153">
        <f>H227/G227*100</f>
        <v>95.40419634085563</v>
      </c>
      <c r="J227" s="153">
        <f>E227/I227*100</f>
        <v>104.81719236198448</v>
      </c>
      <c r="K227" s="193" t="s">
        <v>253</v>
      </c>
      <c r="L227" s="91">
        <v>360</v>
      </c>
      <c r="M227" s="194">
        <v>0</v>
      </c>
      <c r="N227" s="195">
        <f>M227/L227*100</f>
        <v>0</v>
      </c>
      <c r="O227" s="425">
        <f>N236*J227/100</f>
        <v>66.38422182925684</v>
      </c>
      <c r="P227" s="432" t="s">
        <v>67</v>
      </c>
    </row>
    <row r="228" spans="1:16" ht="95.25" customHeight="1">
      <c r="A228" s="534"/>
      <c r="B228" s="458"/>
      <c r="C228" s="439" t="s">
        <v>315</v>
      </c>
      <c r="D228" s="439"/>
      <c r="E228" s="439"/>
      <c r="F228" s="196" t="s">
        <v>54</v>
      </c>
      <c r="G228" s="197">
        <v>240001.7</v>
      </c>
      <c r="H228" s="197">
        <v>230965.1</v>
      </c>
      <c r="I228" s="153">
        <f>H228/G228*100</f>
        <v>96.23477667033191</v>
      </c>
      <c r="J228" s="153">
        <f>E228/I228*100</f>
        <v>0</v>
      </c>
      <c r="K228" s="193" t="s">
        <v>254</v>
      </c>
      <c r="L228" s="91">
        <v>72</v>
      </c>
      <c r="M228" s="194">
        <v>0</v>
      </c>
      <c r="N228" s="195">
        <f>M228/L228*100</f>
        <v>0</v>
      </c>
      <c r="O228" s="426"/>
      <c r="P228" s="432"/>
    </row>
    <row r="229" spans="1:16" ht="111" customHeight="1">
      <c r="A229" s="534"/>
      <c r="B229" s="458"/>
      <c r="C229" s="439"/>
      <c r="D229" s="439"/>
      <c r="E229" s="439"/>
      <c r="F229" s="196" t="s">
        <v>53</v>
      </c>
      <c r="G229" s="179"/>
      <c r="H229" s="179"/>
      <c r="I229" s="153" t="e">
        <f>H229/G229*100</f>
        <v>#DIV/0!</v>
      </c>
      <c r="J229" s="153" t="e">
        <f>E229/I229*100</f>
        <v>#DIV/0!</v>
      </c>
      <c r="K229" s="198" t="s">
        <v>255</v>
      </c>
      <c r="L229" s="91">
        <v>10</v>
      </c>
      <c r="M229" s="194">
        <v>7</v>
      </c>
      <c r="N229" s="195">
        <f aca="true" t="shared" si="19" ref="N229:N235">M229/L229*100</f>
        <v>70</v>
      </c>
      <c r="O229" s="426"/>
      <c r="P229" s="432"/>
    </row>
    <row r="230" spans="1:16" ht="111" customHeight="1">
      <c r="A230" s="534"/>
      <c r="B230" s="458"/>
      <c r="C230" s="439"/>
      <c r="D230" s="439"/>
      <c r="E230" s="439"/>
      <c r="F230" s="199" t="s">
        <v>56</v>
      </c>
      <c r="G230" s="197">
        <v>1792.7</v>
      </c>
      <c r="H230" s="197"/>
      <c r="I230" s="153">
        <f>H230/G230*100</f>
        <v>0</v>
      </c>
      <c r="J230" s="153" t="e">
        <f>E230/I230*100</f>
        <v>#DIV/0!</v>
      </c>
      <c r="K230" s="200" t="s">
        <v>256</v>
      </c>
      <c r="L230" s="91">
        <v>1</v>
      </c>
      <c r="M230" s="194">
        <v>1</v>
      </c>
      <c r="N230" s="195">
        <f t="shared" si="19"/>
        <v>100</v>
      </c>
      <c r="O230" s="426"/>
      <c r="P230" s="432"/>
    </row>
    <row r="231" spans="1:16" ht="47.25">
      <c r="A231" s="534"/>
      <c r="B231" s="458"/>
      <c r="C231" s="439"/>
      <c r="D231" s="439"/>
      <c r="E231" s="439"/>
      <c r="F231" s="165" t="s">
        <v>296</v>
      </c>
      <c r="G231" s="91">
        <v>2399.3</v>
      </c>
      <c r="H231" s="201">
        <v>2005.937</v>
      </c>
      <c r="I231" s="202">
        <f>H231/G231*100</f>
        <v>83.60509315216937</v>
      </c>
      <c r="J231" s="203">
        <f>E231/I231*100</f>
        <v>0</v>
      </c>
      <c r="K231" s="200" t="s">
        <v>257</v>
      </c>
      <c r="L231" s="91">
        <v>1</v>
      </c>
      <c r="M231" s="194">
        <v>0</v>
      </c>
      <c r="N231" s="195">
        <f t="shared" si="19"/>
        <v>0</v>
      </c>
      <c r="O231" s="426"/>
      <c r="P231" s="432"/>
    </row>
    <row r="232" spans="1:16" ht="47.25">
      <c r="A232" s="534"/>
      <c r="B232" s="458"/>
      <c r="C232" s="439"/>
      <c r="D232" s="439"/>
      <c r="E232" s="439"/>
      <c r="F232" s="165"/>
      <c r="G232" s="91"/>
      <c r="H232" s="201"/>
      <c r="I232" s="202"/>
      <c r="J232" s="203"/>
      <c r="K232" s="206" t="s">
        <v>297</v>
      </c>
      <c r="L232" s="91">
        <v>1.706</v>
      </c>
      <c r="M232" s="194">
        <v>1.706</v>
      </c>
      <c r="N232" s="195">
        <f t="shared" si="19"/>
        <v>100</v>
      </c>
      <c r="O232" s="426"/>
      <c r="P232" s="432"/>
    </row>
    <row r="233" spans="1:16" ht="32.25" customHeight="1">
      <c r="A233" s="534"/>
      <c r="B233" s="458"/>
      <c r="C233" s="439"/>
      <c r="D233" s="439"/>
      <c r="E233" s="439"/>
      <c r="F233" s="204"/>
      <c r="G233" s="205"/>
      <c r="H233" s="205"/>
      <c r="I233" s="205"/>
      <c r="J233" s="205"/>
      <c r="K233" s="206" t="s">
        <v>298</v>
      </c>
      <c r="L233" s="91">
        <v>3.124</v>
      </c>
      <c r="M233" s="194">
        <v>3.124</v>
      </c>
      <c r="N233" s="195">
        <f t="shared" si="19"/>
        <v>100</v>
      </c>
      <c r="O233" s="426"/>
      <c r="P233" s="432"/>
    </row>
    <row r="234" spans="1:16" ht="18.75" customHeight="1">
      <c r="A234" s="534"/>
      <c r="B234" s="458"/>
      <c r="C234" s="439"/>
      <c r="D234" s="439"/>
      <c r="E234" s="439"/>
      <c r="F234" s="204"/>
      <c r="G234" s="205"/>
      <c r="H234" s="205"/>
      <c r="I234" s="205"/>
      <c r="J234" s="205"/>
      <c r="K234" s="193" t="s">
        <v>299</v>
      </c>
      <c r="L234" s="91">
        <v>5.023</v>
      </c>
      <c r="M234" s="194">
        <v>5.023</v>
      </c>
      <c r="N234" s="195">
        <f t="shared" si="19"/>
        <v>100</v>
      </c>
      <c r="O234" s="426"/>
      <c r="P234" s="432"/>
    </row>
    <row r="235" spans="1:16" ht="48" customHeight="1">
      <c r="A235" s="534"/>
      <c r="B235" s="458"/>
      <c r="C235" s="439"/>
      <c r="D235" s="439"/>
      <c r="E235" s="439"/>
      <c r="F235" s="204"/>
      <c r="G235" s="205"/>
      <c r="H235" s="205"/>
      <c r="I235" s="205"/>
      <c r="J235" s="205"/>
      <c r="K235" s="193" t="s">
        <v>300</v>
      </c>
      <c r="L235" s="91">
        <v>5.904</v>
      </c>
      <c r="M235" s="194">
        <v>5.904</v>
      </c>
      <c r="N235" s="195">
        <f t="shared" si="19"/>
        <v>100</v>
      </c>
      <c r="O235" s="426"/>
      <c r="P235" s="432"/>
    </row>
    <row r="236" spans="1:16" ht="19.5" customHeight="1" thickBot="1">
      <c r="A236" s="534"/>
      <c r="B236" s="458"/>
      <c r="C236" s="439"/>
      <c r="D236" s="439"/>
      <c r="E236" s="439"/>
      <c r="F236" s="207"/>
      <c r="G236" s="208"/>
      <c r="H236" s="208"/>
      <c r="I236" s="208"/>
      <c r="J236" s="208"/>
      <c r="K236" s="440" t="s">
        <v>51</v>
      </c>
      <c r="L236" s="440"/>
      <c r="M236" s="440"/>
      <c r="N236" s="209">
        <f>(N227+N228+N229+N230+N231+N232+N233+N234+N235)/9</f>
        <v>63.333333333333336</v>
      </c>
      <c r="O236" s="426"/>
      <c r="P236" s="432"/>
    </row>
    <row r="237" spans="1:16" ht="45">
      <c r="A237" s="549">
        <v>25</v>
      </c>
      <c r="B237" s="567" t="s">
        <v>336</v>
      </c>
      <c r="C237" s="416">
        <v>8</v>
      </c>
      <c r="D237" s="416">
        <v>8</v>
      </c>
      <c r="E237" s="154">
        <f>D237/C237*100</f>
        <v>100</v>
      </c>
      <c r="F237" s="192" t="s">
        <v>7</v>
      </c>
      <c r="G237" s="153">
        <f>G238+G239+G240</f>
        <v>6</v>
      </c>
      <c r="H237" s="153">
        <f>H238+H239+H240</f>
        <v>6</v>
      </c>
      <c r="I237" s="153">
        <f>H237/G237*100</f>
        <v>100</v>
      </c>
      <c r="J237" s="306">
        <f>E237/I237*100</f>
        <v>100</v>
      </c>
      <c r="K237" s="417" t="s">
        <v>337</v>
      </c>
      <c r="L237" s="308" t="s">
        <v>338</v>
      </c>
      <c r="M237" s="418" t="s">
        <v>339</v>
      </c>
      <c r="N237" s="221">
        <f>L237/M237*100</f>
        <v>103.7037037037037</v>
      </c>
      <c r="O237" s="522">
        <f>N241*J237/100</f>
        <v>74.50172168240935</v>
      </c>
      <c r="P237" s="671"/>
    </row>
    <row r="238" spans="1:16" ht="43.5">
      <c r="A238" s="549"/>
      <c r="B238" s="568"/>
      <c r="C238" s="513"/>
      <c r="D238" s="514"/>
      <c r="E238" s="515"/>
      <c r="F238" s="196" t="s">
        <v>54</v>
      </c>
      <c r="G238" s="419">
        <v>0</v>
      </c>
      <c r="H238" s="419">
        <v>0</v>
      </c>
      <c r="I238" s="153" t="e">
        <f>H238/G238*100</f>
        <v>#DIV/0!</v>
      </c>
      <c r="J238" s="420" t="e">
        <f>K8E8/I238*100</f>
        <v>#NAME?</v>
      </c>
      <c r="K238" s="421" t="s">
        <v>340</v>
      </c>
      <c r="L238" s="308" t="s">
        <v>341</v>
      </c>
      <c r="M238" s="418" t="s">
        <v>342</v>
      </c>
      <c r="N238" s="221">
        <f>L238/M238*100</f>
        <v>75.00891265597149</v>
      </c>
      <c r="O238" s="523"/>
      <c r="P238" s="672"/>
    </row>
    <row r="239" spans="1:16" ht="45">
      <c r="A239" s="549"/>
      <c r="B239" s="568"/>
      <c r="C239" s="516"/>
      <c r="D239" s="517"/>
      <c r="E239" s="518"/>
      <c r="F239" s="196" t="s">
        <v>53</v>
      </c>
      <c r="G239" s="419">
        <v>0</v>
      </c>
      <c r="H239" s="419">
        <v>0</v>
      </c>
      <c r="I239" s="153" t="e">
        <f>H239/G239*100</f>
        <v>#DIV/0!</v>
      </c>
      <c r="J239" s="222" t="e">
        <f>E239/I239*100</f>
        <v>#DIV/0!</v>
      </c>
      <c r="K239" s="421" t="s">
        <v>343</v>
      </c>
      <c r="L239" s="310" t="s">
        <v>344</v>
      </c>
      <c r="M239" s="418" t="s">
        <v>345</v>
      </c>
      <c r="N239" s="221">
        <f>L239/M239*100</f>
        <v>44.792548687552916</v>
      </c>
      <c r="O239" s="523"/>
      <c r="P239" s="672"/>
    </row>
    <row r="240" spans="1:16" ht="43.5">
      <c r="A240" s="549"/>
      <c r="B240" s="568"/>
      <c r="C240" s="516"/>
      <c r="D240" s="517"/>
      <c r="E240" s="518"/>
      <c r="F240" s="196" t="s">
        <v>55</v>
      </c>
      <c r="G240" s="419">
        <v>6</v>
      </c>
      <c r="H240" s="419">
        <v>6</v>
      </c>
      <c r="I240" s="153">
        <f>H240/G240*100</f>
        <v>100</v>
      </c>
      <c r="J240" s="222">
        <f>E240/I240*100</f>
        <v>0</v>
      </c>
      <c r="K240" s="421"/>
      <c r="L240" s="310"/>
      <c r="M240" s="308"/>
      <c r="N240" s="221"/>
      <c r="O240" s="523"/>
      <c r="P240" s="672"/>
    </row>
    <row r="241" spans="1:16" ht="19.5" customHeight="1" thickBot="1">
      <c r="A241" s="647"/>
      <c r="B241" s="600"/>
      <c r="C241" s="519"/>
      <c r="D241" s="520"/>
      <c r="E241" s="521"/>
      <c r="F241" s="422"/>
      <c r="G241" s="423"/>
      <c r="H241" s="423"/>
      <c r="I241" s="423"/>
      <c r="J241" s="424"/>
      <c r="K241" s="681" t="s">
        <v>51</v>
      </c>
      <c r="L241" s="477"/>
      <c r="M241" s="478"/>
      <c r="N241" s="224">
        <f>(N237+N238+N239)/3</f>
        <v>74.50172168240935</v>
      </c>
      <c r="O241" s="524"/>
      <c r="P241" s="673"/>
    </row>
    <row r="242" spans="1:16" ht="18.75">
      <c r="A242" s="56"/>
      <c r="B242" s="45"/>
      <c r="C242" s="45"/>
      <c r="D242" s="45"/>
      <c r="E242" s="45"/>
      <c r="F242" s="45"/>
      <c r="G242" s="45"/>
      <c r="H242" s="45"/>
      <c r="I242" s="45"/>
      <c r="J242" s="45"/>
      <c r="K242" s="45"/>
      <c r="L242" s="45"/>
      <c r="M242" s="45"/>
      <c r="N242" s="45"/>
      <c r="O242" s="45"/>
      <c r="P242" s="45"/>
    </row>
    <row r="243" spans="1:16" ht="18.75">
      <c r="A243" s="56"/>
      <c r="B243" s="45"/>
      <c r="C243" s="45"/>
      <c r="D243" s="45"/>
      <c r="E243" s="45"/>
      <c r="F243" s="45"/>
      <c r="G243" s="45"/>
      <c r="H243" s="45"/>
      <c r="I243" s="45"/>
      <c r="J243" s="45"/>
      <c r="K243" s="45"/>
      <c r="L243" s="45"/>
      <c r="M243" s="45"/>
      <c r="N243" s="45"/>
      <c r="O243" s="45"/>
      <c r="P243" s="45"/>
    </row>
    <row r="244" spans="1:16" ht="18.75">
      <c r="A244" s="56"/>
      <c r="B244" s="45"/>
      <c r="C244" s="45"/>
      <c r="D244" s="45"/>
      <c r="E244" s="45"/>
      <c r="F244" s="45"/>
      <c r="G244" s="45"/>
      <c r="H244" s="45"/>
      <c r="I244" s="45"/>
      <c r="J244" s="45"/>
      <c r="K244" s="45"/>
      <c r="L244" s="45"/>
      <c r="M244" s="45"/>
      <c r="N244" s="45"/>
      <c r="O244" s="45"/>
      <c r="P244" s="45"/>
    </row>
    <row r="245" spans="1:16" ht="18.75">
      <c r="A245" s="56"/>
      <c r="B245" s="45"/>
      <c r="C245" s="45"/>
      <c r="D245" s="45"/>
      <c r="E245" s="45"/>
      <c r="F245" s="45"/>
      <c r="G245" s="45"/>
      <c r="H245" s="45"/>
      <c r="I245" s="45"/>
      <c r="J245" s="45"/>
      <c r="K245" s="45"/>
      <c r="L245" s="45"/>
      <c r="M245" s="45"/>
      <c r="N245" s="45"/>
      <c r="O245" s="45"/>
      <c r="P245" s="45"/>
    </row>
    <row r="246" spans="1:16" ht="18.75">
      <c r="A246" s="56"/>
      <c r="B246" s="45"/>
      <c r="C246" s="45"/>
      <c r="D246" s="45"/>
      <c r="E246" s="45"/>
      <c r="F246" s="45"/>
      <c r="G246" s="45"/>
      <c r="H246" s="45"/>
      <c r="I246" s="45"/>
      <c r="J246" s="45"/>
      <c r="K246" s="45"/>
      <c r="L246" s="45"/>
      <c r="M246" s="45"/>
      <c r="N246" s="45"/>
      <c r="O246" s="45"/>
      <c r="P246" s="45"/>
    </row>
    <row r="247" spans="1:16" ht="18.75">
      <c r="A247" s="56"/>
      <c r="B247" s="45"/>
      <c r="C247" s="45"/>
      <c r="D247" s="45"/>
      <c r="E247" s="45"/>
      <c r="F247" s="45"/>
      <c r="G247" s="45"/>
      <c r="H247" s="45"/>
      <c r="I247" s="45"/>
      <c r="J247" s="45"/>
      <c r="K247" s="45"/>
      <c r="L247" s="45"/>
      <c r="M247" s="45"/>
      <c r="N247" s="45"/>
      <c r="O247" s="45"/>
      <c r="P247" s="45"/>
    </row>
    <row r="248" spans="1:16" ht="18.75">
      <c r="A248" s="56"/>
      <c r="B248" s="45"/>
      <c r="C248" s="45"/>
      <c r="D248" s="45"/>
      <c r="E248" s="45"/>
      <c r="F248" s="45"/>
      <c r="G248" s="45"/>
      <c r="H248" s="45"/>
      <c r="I248" s="45"/>
      <c r="J248" s="45"/>
      <c r="K248" s="45"/>
      <c r="L248" s="45"/>
      <c r="M248" s="45"/>
      <c r="N248" s="45"/>
      <c r="O248" s="45"/>
      <c r="P248" s="45"/>
    </row>
    <row r="249" spans="1:16" ht="18.75">
      <c r="A249" s="56"/>
      <c r="B249" s="45"/>
      <c r="C249" s="45"/>
      <c r="D249" s="45"/>
      <c r="E249" s="45"/>
      <c r="F249" s="45"/>
      <c r="G249" s="45"/>
      <c r="H249" s="45"/>
      <c r="I249" s="45"/>
      <c r="J249" s="45"/>
      <c r="K249" s="45"/>
      <c r="L249" s="45"/>
      <c r="M249" s="45"/>
      <c r="N249" s="45"/>
      <c r="O249" s="45"/>
      <c r="P249" s="45"/>
    </row>
    <row r="250" spans="1:16" ht="18.75">
      <c r="A250" s="56"/>
      <c r="B250" s="45"/>
      <c r="C250" s="45"/>
      <c r="D250" s="45"/>
      <c r="E250" s="45"/>
      <c r="F250" s="45"/>
      <c r="G250" s="45"/>
      <c r="H250" s="45"/>
      <c r="I250" s="45"/>
      <c r="J250" s="45"/>
      <c r="K250" s="45"/>
      <c r="L250" s="45"/>
      <c r="M250" s="45"/>
      <c r="N250" s="45"/>
      <c r="O250" s="45"/>
      <c r="P250" s="45"/>
    </row>
    <row r="251" spans="1:16" ht="18.75">
      <c r="A251" s="56"/>
      <c r="B251" s="45"/>
      <c r="C251" s="45"/>
      <c r="D251" s="45"/>
      <c r="E251" s="45"/>
      <c r="F251" s="45"/>
      <c r="G251" s="45"/>
      <c r="H251" s="45"/>
      <c r="I251" s="45"/>
      <c r="J251" s="45"/>
      <c r="K251" s="45"/>
      <c r="L251" s="45"/>
      <c r="M251" s="45"/>
      <c r="N251" s="45"/>
      <c r="O251" s="45"/>
      <c r="P251" s="45"/>
    </row>
    <row r="252" spans="1:16" ht="18.75">
      <c r="A252" s="56"/>
      <c r="B252" s="45"/>
      <c r="C252" s="45"/>
      <c r="D252" s="45"/>
      <c r="E252" s="45"/>
      <c r="F252" s="45"/>
      <c r="G252" s="45"/>
      <c r="H252" s="45"/>
      <c r="I252" s="45"/>
      <c r="J252" s="45"/>
      <c r="K252" s="45"/>
      <c r="L252" s="45"/>
      <c r="M252" s="45"/>
      <c r="N252" s="45"/>
      <c r="O252" s="45"/>
      <c r="P252" s="45"/>
    </row>
    <row r="253" spans="1:16" ht="18.75">
      <c r="A253" s="56"/>
      <c r="B253" s="45"/>
      <c r="C253" s="45"/>
      <c r="D253" s="45"/>
      <c r="E253" s="45"/>
      <c r="F253" s="45"/>
      <c r="G253" s="45"/>
      <c r="H253" s="45"/>
      <c r="I253" s="45"/>
      <c r="J253" s="45"/>
      <c r="K253" s="45"/>
      <c r="L253" s="45"/>
      <c r="M253" s="45"/>
      <c r="N253" s="45"/>
      <c r="O253" s="45"/>
      <c r="P253" s="45"/>
    </row>
    <row r="254" spans="1:16" ht="18.75">
      <c r="A254" s="56"/>
      <c r="B254" s="45"/>
      <c r="C254" s="45"/>
      <c r="D254" s="45"/>
      <c r="E254" s="45"/>
      <c r="F254" s="45"/>
      <c r="G254" s="45"/>
      <c r="H254" s="45"/>
      <c r="I254" s="45"/>
      <c r="J254" s="45"/>
      <c r="K254" s="45"/>
      <c r="L254" s="45"/>
      <c r="M254" s="45"/>
      <c r="N254" s="45"/>
      <c r="O254" s="45"/>
      <c r="P254" s="45"/>
    </row>
    <row r="255" spans="1:16" ht="18.75">
      <c r="A255" s="56"/>
      <c r="B255" s="45"/>
      <c r="C255" s="45"/>
      <c r="D255" s="45"/>
      <c r="E255" s="45"/>
      <c r="F255" s="45"/>
      <c r="G255" s="45"/>
      <c r="H255" s="45"/>
      <c r="I255" s="45"/>
      <c r="J255" s="45"/>
      <c r="K255" s="45"/>
      <c r="L255" s="45"/>
      <c r="M255" s="45"/>
      <c r="N255" s="45"/>
      <c r="O255" s="45"/>
      <c r="P255" s="45"/>
    </row>
    <row r="256" spans="1:16" ht="18.75">
      <c r="A256" s="56"/>
      <c r="B256" s="45"/>
      <c r="C256" s="45"/>
      <c r="D256" s="45"/>
      <c r="E256" s="45"/>
      <c r="F256" s="45"/>
      <c r="G256" s="45"/>
      <c r="H256" s="45"/>
      <c r="I256" s="45"/>
      <c r="J256" s="45"/>
      <c r="K256" s="45"/>
      <c r="L256" s="45"/>
      <c r="M256" s="45"/>
      <c r="N256" s="45"/>
      <c r="O256" s="45"/>
      <c r="P256" s="45"/>
    </row>
    <row r="257" spans="1:16" ht="18.75">
      <c r="A257" s="56"/>
      <c r="B257" s="45"/>
      <c r="C257" s="45"/>
      <c r="D257" s="45"/>
      <c r="E257" s="45"/>
      <c r="F257" s="45"/>
      <c r="G257" s="45"/>
      <c r="H257" s="45"/>
      <c r="I257" s="45"/>
      <c r="J257" s="45"/>
      <c r="K257" s="45"/>
      <c r="L257" s="45"/>
      <c r="M257" s="45"/>
      <c r="N257" s="45"/>
      <c r="O257" s="45"/>
      <c r="P257" s="45"/>
    </row>
    <row r="258" spans="1:16" ht="18.75">
      <c r="A258" s="56"/>
      <c r="B258" s="45"/>
      <c r="C258" s="45"/>
      <c r="D258" s="45"/>
      <c r="E258" s="45"/>
      <c r="F258" s="45"/>
      <c r="G258" s="45"/>
      <c r="H258" s="45"/>
      <c r="I258" s="45"/>
      <c r="J258" s="45"/>
      <c r="K258" s="45"/>
      <c r="L258" s="45"/>
      <c r="M258" s="45"/>
      <c r="N258" s="45"/>
      <c r="O258" s="45"/>
      <c r="P258" s="45"/>
    </row>
    <row r="259" spans="1:16" ht="18.75">
      <c r="A259" s="56"/>
      <c r="B259" s="45"/>
      <c r="C259" s="45"/>
      <c r="D259" s="45"/>
      <c r="E259" s="45"/>
      <c r="F259" s="45"/>
      <c r="G259" s="45"/>
      <c r="H259" s="45"/>
      <c r="I259" s="45"/>
      <c r="J259" s="45"/>
      <c r="K259" s="45"/>
      <c r="L259" s="45"/>
      <c r="M259" s="45"/>
      <c r="N259" s="45"/>
      <c r="O259" s="45"/>
      <c r="P259" s="45"/>
    </row>
    <row r="260" spans="1:16" ht="18.75">
      <c r="A260" s="56"/>
      <c r="B260" s="45"/>
      <c r="C260" s="45"/>
      <c r="D260" s="45"/>
      <c r="E260" s="45"/>
      <c r="F260" s="45"/>
      <c r="G260" s="45"/>
      <c r="H260" s="45"/>
      <c r="I260" s="45"/>
      <c r="J260" s="45"/>
      <c r="K260" s="45"/>
      <c r="L260" s="45"/>
      <c r="M260" s="45"/>
      <c r="N260" s="45"/>
      <c r="O260" s="45"/>
      <c r="P260" s="45"/>
    </row>
    <row r="261" spans="1:16" ht="18.75">
      <c r="A261" s="56"/>
      <c r="B261" s="45"/>
      <c r="C261" s="45"/>
      <c r="D261" s="45"/>
      <c r="E261" s="45"/>
      <c r="F261" s="45"/>
      <c r="G261" s="45"/>
      <c r="H261" s="45"/>
      <c r="I261" s="45"/>
      <c r="J261" s="45"/>
      <c r="K261" s="45"/>
      <c r="L261" s="45"/>
      <c r="M261" s="45"/>
      <c r="N261" s="45"/>
      <c r="O261" s="45"/>
      <c r="P261" s="45"/>
    </row>
    <row r="262" spans="1:16" ht="18.75">
      <c r="A262" s="56"/>
      <c r="B262" s="45"/>
      <c r="C262" s="45"/>
      <c r="D262" s="45"/>
      <c r="E262" s="45"/>
      <c r="F262" s="45"/>
      <c r="G262" s="45"/>
      <c r="H262" s="45"/>
      <c r="I262" s="45"/>
      <c r="J262" s="45"/>
      <c r="K262" s="45"/>
      <c r="L262" s="45"/>
      <c r="M262" s="45"/>
      <c r="N262" s="45"/>
      <c r="O262" s="45"/>
      <c r="P262" s="45"/>
    </row>
    <row r="263" spans="1:16" ht="18.75">
      <c r="A263" s="56"/>
      <c r="B263" s="45"/>
      <c r="C263" s="45"/>
      <c r="D263" s="45"/>
      <c r="E263" s="45"/>
      <c r="F263" s="45"/>
      <c r="G263" s="45"/>
      <c r="H263" s="45"/>
      <c r="I263" s="45"/>
      <c r="J263" s="45"/>
      <c r="K263" s="45"/>
      <c r="L263" s="45"/>
      <c r="M263" s="45"/>
      <c r="N263" s="45"/>
      <c r="O263" s="45"/>
      <c r="P263" s="45"/>
    </row>
    <row r="264" spans="1:16" ht="18.75">
      <c r="A264" s="56"/>
      <c r="B264" s="45"/>
      <c r="C264" s="45"/>
      <c r="D264" s="45"/>
      <c r="E264" s="45"/>
      <c r="F264" s="45"/>
      <c r="G264" s="45"/>
      <c r="H264" s="45"/>
      <c r="I264" s="45"/>
      <c r="J264" s="45"/>
      <c r="K264" s="45"/>
      <c r="L264" s="45"/>
      <c r="M264" s="45"/>
      <c r="N264" s="45"/>
      <c r="O264" s="45"/>
      <c r="P264" s="45"/>
    </row>
    <row r="265" spans="1:16" ht="18.75">
      <c r="A265" s="56"/>
      <c r="B265" s="45"/>
      <c r="C265" s="45"/>
      <c r="D265" s="45"/>
      <c r="E265" s="45"/>
      <c r="F265" s="45"/>
      <c r="G265" s="45"/>
      <c r="H265" s="45"/>
      <c r="I265" s="45"/>
      <c r="J265" s="45"/>
      <c r="K265" s="45"/>
      <c r="L265" s="45"/>
      <c r="M265" s="45"/>
      <c r="N265" s="45"/>
      <c r="O265" s="45"/>
      <c r="P265" s="45"/>
    </row>
    <row r="266" spans="1:16" ht="18.75">
      <c r="A266" s="56"/>
      <c r="B266" s="45"/>
      <c r="C266" s="45"/>
      <c r="D266" s="45"/>
      <c r="E266" s="45"/>
      <c r="F266" s="45"/>
      <c r="G266" s="45"/>
      <c r="H266" s="45"/>
      <c r="I266" s="45"/>
      <c r="J266" s="45"/>
      <c r="K266" s="45"/>
      <c r="L266" s="45"/>
      <c r="M266" s="45"/>
      <c r="N266" s="45"/>
      <c r="O266" s="45"/>
      <c r="P266" s="45"/>
    </row>
    <row r="267" spans="1:16" ht="18.75">
      <c r="A267" s="56"/>
      <c r="B267" s="45"/>
      <c r="C267" s="45"/>
      <c r="D267" s="45"/>
      <c r="E267" s="45"/>
      <c r="F267" s="45"/>
      <c r="G267" s="45"/>
      <c r="H267" s="45"/>
      <c r="I267" s="45"/>
      <c r="J267" s="45"/>
      <c r="K267" s="45"/>
      <c r="L267" s="45"/>
      <c r="M267" s="45"/>
      <c r="N267" s="45"/>
      <c r="O267" s="45"/>
      <c r="P267" s="45"/>
    </row>
    <row r="268" spans="1:16" ht="18.75">
      <c r="A268" s="56"/>
      <c r="B268" s="45"/>
      <c r="C268" s="45"/>
      <c r="D268" s="45"/>
      <c r="E268" s="45"/>
      <c r="F268" s="45"/>
      <c r="G268" s="45"/>
      <c r="H268" s="45"/>
      <c r="I268" s="45"/>
      <c r="J268" s="45"/>
      <c r="K268" s="45"/>
      <c r="L268" s="45"/>
      <c r="M268" s="45"/>
      <c r="N268" s="45"/>
      <c r="O268" s="45"/>
      <c r="P268" s="45"/>
    </row>
    <row r="269" spans="1:16" ht="18.75">
      <c r="A269" s="56"/>
      <c r="B269" s="45"/>
      <c r="C269" s="45"/>
      <c r="D269" s="45"/>
      <c r="E269" s="45"/>
      <c r="F269" s="45"/>
      <c r="G269" s="45"/>
      <c r="H269" s="45"/>
      <c r="I269" s="45"/>
      <c r="J269" s="45"/>
      <c r="K269" s="45"/>
      <c r="L269" s="45"/>
      <c r="M269" s="45"/>
      <c r="N269" s="45"/>
      <c r="O269" s="45"/>
      <c r="P269" s="45"/>
    </row>
    <row r="270" spans="1:16" ht="18.75">
      <c r="A270" s="56"/>
      <c r="B270" s="45"/>
      <c r="C270" s="45"/>
      <c r="D270" s="45"/>
      <c r="E270" s="45"/>
      <c r="F270" s="45"/>
      <c r="G270" s="45"/>
      <c r="H270" s="45"/>
      <c r="I270" s="45"/>
      <c r="J270" s="45"/>
      <c r="K270" s="45"/>
      <c r="L270" s="45"/>
      <c r="M270" s="45"/>
      <c r="N270" s="45"/>
      <c r="O270" s="45"/>
      <c r="P270" s="45"/>
    </row>
    <row r="271" spans="1:16" ht="18.75">
      <c r="A271" s="56"/>
      <c r="B271" s="45"/>
      <c r="C271" s="45"/>
      <c r="D271" s="45"/>
      <c r="E271" s="45"/>
      <c r="F271" s="45"/>
      <c r="G271" s="45"/>
      <c r="H271" s="45"/>
      <c r="I271" s="45"/>
      <c r="J271" s="45"/>
      <c r="K271" s="45"/>
      <c r="L271" s="45"/>
      <c r="M271" s="45"/>
      <c r="N271" s="45"/>
      <c r="O271" s="45"/>
      <c r="P271" s="45"/>
    </row>
    <row r="272" spans="1:16" ht="18.75">
      <c r="A272" s="56"/>
      <c r="B272" s="45"/>
      <c r="C272" s="45"/>
      <c r="D272" s="45"/>
      <c r="E272" s="45"/>
      <c r="F272" s="45"/>
      <c r="G272" s="45"/>
      <c r="H272" s="45"/>
      <c r="I272" s="45"/>
      <c r="J272" s="45"/>
      <c r="K272" s="45"/>
      <c r="L272" s="45"/>
      <c r="M272" s="45"/>
      <c r="N272" s="45"/>
      <c r="O272" s="45"/>
      <c r="P272" s="45"/>
    </row>
    <row r="273" spans="1:16" ht="18.75">
      <c r="A273" s="56"/>
      <c r="B273" s="45"/>
      <c r="C273" s="45"/>
      <c r="D273" s="45"/>
      <c r="E273" s="45"/>
      <c r="F273" s="45"/>
      <c r="G273" s="45"/>
      <c r="H273" s="45"/>
      <c r="I273" s="45"/>
      <c r="J273" s="45"/>
      <c r="K273" s="45"/>
      <c r="L273" s="45"/>
      <c r="M273" s="45"/>
      <c r="N273" s="45"/>
      <c r="O273" s="45"/>
      <c r="P273" s="45"/>
    </row>
    <row r="274" spans="1:16" ht="18.75">
      <c r="A274" s="56"/>
      <c r="B274" s="45"/>
      <c r="C274" s="45"/>
      <c r="D274" s="45"/>
      <c r="E274" s="45"/>
      <c r="F274" s="45"/>
      <c r="G274" s="45"/>
      <c r="H274" s="45"/>
      <c r="I274" s="45"/>
      <c r="J274" s="45"/>
      <c r="K274" s="45"/>
      <c r="L274" s="45"/>
      <c r="M274" s="45"/>
      <c r="N274" s="45"/>
      <c r="O274" s="45"/>
      <c r="P274" s="45"/>
    </row>
    <row r="275" spans="1:16" ht="18.75">
      <c r="A275" s="56"/>
      <c r="B275" s="45"/>
      <c r="C275" s="45"/>
      <c r="D275" s="45"/>
      <c r="E275" s="45"/>
      <c r="F275" s="45"/>
      <c r="G275" s="45"/>
      <c r="H275" s="45"/>
      <c r="I275" s="45"/>
      <c r="J275" s="45"/>
      <c r="K275" s="45"/>
      <c r="L275" s="45"/>
      <c r="M275" s="45"/>
      <c r="N275" s="45"/>
      <c r="O275" s="45"/>
      <c r="P275" s="45"/>
    </row>
    <row r="276" spans="1:16" ht="18.75">
      <c r="A276" s="56"/>
      <c r="B276" s="45"/>
      <c r="C276" s="45"/>
      <c r="D276" s="45"/>
      <c r="E276" s="45"/>
      <c r="F276" s="45"/>
      <c r="G276" s="45"/>
      <c r="H276" s="45"/>
      <c r="I276" s="45"/>
      <c r="J276" s="45"/>
      <c r="K276" s="45"/>
      <c r="L276" s="45"/>
      <c r="M276" s="45"/>
      <c r="N276" s="45"/>
      <c r="O276" s="45"/>
      <c r="P276" s="45"/>
    </row>
    <row r="277" spans="1:16" ht="18.75">
      <c r="A277" s="56"/>
      <c r="B277" s="45"/>
      <c r="C277" s="45"/>
      <c r="D277" s="45"/>
      <c r="E277" s="45"/>
      <c r="F277" s="45"/>
      <c r="G277" s="45"/>
      <c r="H277" s="45"/>
      <c r="I277" s="45"/>
      <c r="J277" s="45"/>
      <c r="K277" s="45"/>
      <c r="L277" s="45"/>
      <c r="M277" s="45"/>
      <c r="N277" s="45"/>
      <c r="O277" s="45"/>
      <c r="P277" s="45"/>
    </row>
    <row r="278" spans="1:16" ht="18.75">
      <c r="A278" s="56"/>
      <c r="B278" s="45"/>
      <c r="C278" s="45"/>
      <c r="D278" s="45"/>
      <c r="E278" s="45"/>
      <c r="F278" s="45"/>
      <c r="G278" s="45"/>
      <c r="H278" s="45"/>
      <c r="I278" s="45"/>
      <c r="J278" s="45"/>
      <c r="K278" s="45"/>
      <c r="L278" s="45"/>
      <c r="M278" s="45"/>
      <c r="N278" s="45"/>
      <c r="O278" s="45"/>
      <c r="P278" s="45"/>
    </row>
    <row r="279" spans="1:16" ht="18.75">
      <c r="A279" s="56"/>
      <c r="B279" s="45"/>
      <c r="C279" s="45"/>
      <c r="D279" s="45"/>
      <c r="E279" s="45"/>
      <c r="F279" s="45"/>
      <c r="G279" s="45"/>
      <c r="H279" s="45"/>
      <c r="I279" s="45"/>
      <c r="J279" s="45"/>
      <c r="K279" s="45"/>
      <c r="L279" s="45"/>
      <c r="M279" s="45"/>
      <c r="N279" s="45"/>
      <c r="O279" s="45"/>
      <c r="P279" s="45"/>
    </row>
    <row r="280" spans="1:16" ht="18.75">
      <c r="A280" s="56"/>
      <c r="B280" s="45"/>
      <c r="C280" s="45"/>
      <c r="D280" s="45"/>
      <c r="E280" s="45"/>
      <c r="F280" s="45"/>
      <c r="G280" s="45"/>
      <c r="H280" s="45"/>
      <c r="I280" s="45"/>
      <c r="J280" s="45"/>
      <c r="K280" s="45"/>
      <c r="L280" s="45"/>
      <c r="M280" s="45"/>
      <c r="N280" s="45"/>
      <c r="O280" s="45"/>
      <c r="P280" s="45"/>
    </row>
    <row r="281" spans="1:16" ht="18.75">
      <c r="A281" s="56"/>
      <c r="B281" s="45"/>
      <c r="C281" s="45"/>
      <c r="D281" s="45"/>
      <c r="E281" s="45"/>
      <c r="F281" s="45"/>
      <c r="G281" s="45"/>
      <c r="H281" s="45"/>
      <c r="I281" s="45"/>
      <c r="J281" s="45"/>
      <c r="K281" s="45"/>
      <c r="L281" s="45"/>
      <c r="M281" s="45"/>
      <c r="N281" s="45"/>
      <c r="O281" s="45"/>
      <c r="P281" s="45"/>
    </row>
    <row r="282" spans="1:16" ht="18.75">
      <c r="A282" s="56"/>
      <c r="B282" s="45"/>
      <c r="C282" s="45"/>
      <c r="D282" s="45"/>
      <c r="E282" s="45"/>
      <c r="F282" s="45"/>
      <c r="G282" s="45"/>
      <c r="H282" s="45"/>
      <c r="I282" s="45"/>
      <c r="J282" s="45"/>
      <c r="K282" s="45"/>
      <c r="L282" s="45"/>
      <c r="M282" s="45"/>
      <c r="N282" s="45"/>
      <c r="O282" s="45"/>
      <c r="P282" s="45"/>
    </row>
    <row r="283" spans="1:16" ht="18.75">
      <c r="A283" s="56"/>
      <c r="B283" s="45"/>
      <c r="C283" s="45"/>
      <c r="D283" s="45"/>
      <c r="E283" s="45"/>
      <c r="F283" s="45"/>
      <c r="G283" s="45"/>
      <c r="H283" s="45"/>
      <c r="I283" s="45"/>
      <c r="J283" s="45"/>
      <c r="K283" s="45"/>
      <c r="L283" s="45"/>
      <c r="M283" s="45"/>
      <c r="N283" s="45"/>
      <c r="O283" s="45"/>
      <c r="P283" s="45"/>
    </row>
    <row r="284" spans="1:16" ht="18.75">
      <c r="A284" s="56"/>
      <c r="B284" s="45"/>
      <c r="C284" s="45"/>
      <c r="D284" s="45"/>
      <c r="E284" s="45"/>
      <c r="F284" s="45"/>
      <c r="G284" s="45"/>
      <c r="H284" s="45"/>
      <c r="I284" s="45"/>
      <c r="J284" s="45"/>
      <c r="K284" s="45"/>
      <c r="L284" s="45"/>
      <c r="M284" s="45"/>
      <c r="N284" s="45"/>
      <c r="O284" s="45"/>
      <c r="P284" s="45"/>
    </row>
    <row r="285" spans="1:16" ht="18.75">
      <c r="A285" s="56"/>
      <c r="B285" s="45"/>
      <c r="C285" s="45"/>
      <c r="D285" s="45"/>
      <c r="E285" s="45"/>
      <c r="F285" s="45"/>
      <c r="G285" s="45"/>
      <c r="H285" s="45"/>
      <c r="I285" s="45"/>
      <c r="J285" s="45"/>
      <c r="K285" s="45"/>
      <c r="L285" s="45"/>
      <c r="M285" s="45"/>
      <c r="N285" s="45"/>
      <c r="O285" s="45"/>
      <c r="P285" s="45"/>
    </row>
    <row r="286" spans="1:16" ht="18.75">
      <c r="A286" s="56"/>
      <c r="B286" s="45"/>
      <c r="C286" s="45"/>
      <c r="D286" s="45"/>
      <c r="E286" s="45"/>
      <c r="F286" s="45"/>
      <c r="G286" s="45"/>
      <c r="H286" s="45"/>
      <c r="I286" s="45"/>
      <c r="J286" s="45"/>
      <c r="K286" s="45"/>
      <c r="L286" s="45"/>
      <c r="M286" s="45"/>
      <c r="N286" s="45"/>
      <c r="O286" s="45"/>
      <c r="P286" s="45"/>
    </row>
    <row r="287" spans="1:16" ht="18.75">
      <c r="A287" s="56"/>
      <c r="B287" s="45"/>
      <c r="C287" s="45"/>
      <c r="D287" s="45"/>
      <c r="E287" s="45"/>
      <c r="F287" s="45"/>
      <c r="G287" s="45"/>
      <c r="H287" s="45"/>
      <c r="I287" s="45"/>
      <c r="J287" s="45"/>
      <c r="K287" s="45"/>
      <c r="L287" s="45"/>
      <c r="M287" s="45"/>
      <c r="N287" s="45"/>
      <c r="O287" s="45"/>
      <c r="P287" s="45"/>
    </row>
    <row r="288" spans="1:16" ht="18.75">
      <c r="A288" s="56"/>
      <c r="B288" s="45"/>
      <c r="C288" s="45"/>
      <c r="D288" s="45"/>
      <c r="E288" s="45"/>
      <c r="F288" s="45"/>
      <c r="G288" s="45"/>
      <c r="H288" s="45"/>
      <c r="I288" s="45"/>
      <c r="J288" s="45"/>
      <c r="K288" s="45"/>
      <c r="L288" s="45"/>
      <c r="M288" s="45"/>
      <c r="N288" s="45"/>
      <c r="O288" s="45"/>
      <c r="P288" s="45"/>
    </row>
    <row r="289" spans="1:16" ht="18.75">
      <c r="A289" s="56"/>
      <c r="B289" s="45"/>
      <c r="C289" s="45"/>
      <c r="D289" s="45"/>
      <c r="E289" s="45"/>
      <c r="F289" s="45"/>
      <c r="G289" s="45"/>
      <c r="H289" s="45"/>
      <c r="I289" s="45"/>
      <c r="J289" s="45"/>
      <c r="K289" s="45"/>
      <c r="L289" s="45"/>
      <c r="M289" s="45"/>
      <c r="N289" s="45"/>
      <c r="O289" s="45"/>
      <c r="P289" s="45"/>
    </row>
    <row r="290" spans="1:16" ht="18.75">
      <c r="A290" s="56"/>
      <c r="B290" s="45"/>
      <c r="C290" s="45"/>
      <c r="D290" s="45"/>
      <c r="E290" s="45"/>
      <c r="F290" s="45"/>
      <c r="G290" s="45"/>
      <c r="H290" s="45"/>
      <c r="I290" s="45"/>
      <c r="J290" s="45"/>
      <c r="K290" s="45"/>
      <c r="L290" s="45"/>
      <c r="M290" s="45"/>
      <c r="N290" s="45"/>
      <c r="O290" s="45"/>
      <c r="P290" s="45"/>
    </row>
    <row r="291" spans="1:16" ht="18.75">
      <c r="A291" s="56"/>
      <c r="B291" s="45"/>
      <c r="C291" s="45"/>
      <c r="D291" s="45"/>
      <c r="E291" s="45"/>
      <c r="F291" s="45"/>
      <c r="G291" s="45"/>
      <c r="H291" s="45"/>
      <c r="I291" s="45"/>
      <c r="J291" s="45"/>
      <c r="K291" s="45"/>
      <c r="L291" s="45"/>
      <c r="M291" s="45"/>
      <c r="N291" s="45"/>
      <c r="O291" s="45"/>
      <c r="P291" s="45"/>
    </row>
    <row r="292" spans="1:16" ht="18.75">
      <c r="A292" s="56"/>
      <c r="B292" s="45"/>
      <c r="C292" s="45"/>
      <c r="D292" s="45"/>
      <c r="E292" s="45"/>
      <c r="F292" s="45"/>
      <c r="G292" s="45"/>
      <c r="H292" s="45"/>
      <c r="I292" s="45"/>
      <c r="J292" s="45"/>
      <c r="K292" s="45"/>
      <c r="L292" s="45"/>
      <c r="M292" s="45"/>
      <c r="N292" s="45"/>
      <c r="O292" s="45"/>
      <c r="P292" s="45"/>
    </row>
    <row r="293" spans="1:16" ht="18.75">
      <c r="A293" s="56"/>
      <c r="B293" s="45"/>
      <c r="C293" s="45"/>
      <c r="D293" s="45"/>
      <c r="E293" s="45"/>
      <c r="F293" s="45"/>
      <c r="G293" s="45"/>
      <c r="H293" s="45"/>
      <c r="I293" s="45"/>
      <c r="J293" s="45"/>
      <c r="K293" s="45"/>
      <c r="L293" s="45"/>
      <c r="M293" s="45"/>
      <c r="N293" s="45"/>
      <c r="O293" s="45"/>
      <c r="P293" s="45"/>
    </row>
    <row r="294" spans="1:16" ht="18.75">
      <c r="A294" s="56"/>
      <c r="B294" s="45"/>
      <c r="C294" s="45"/>
      <c r="D294" s="45"/>
      <c r="E294" s="45"/>
      <c r="F294" s="45"/>
      <c r="G294" s="45"/>
      <c r="H294" s="45"/>
      <c r="I294" s="45"/>
      <c r="J294" s="45"/>
      <c r="K294" s="45"/>
      <c r="L294" s="45"/>
      <c r="M294" s="45"/>
      <c r="N294" s="45"/>
      <c r="O294" s="45"/>
      <c r="P294" s="45"/>
    </row>
    <row r="295" spans="1:16" ht="18.75">
      <c r="A295" s="56"/>
      <c r="B295" s="45"/>
      <c r="C295" s="45"/>
      <c r="D295" s="45"/>
      <c r="E295" s="45"/>
      <c r="F295" s="45"/>
      <c r="G295" s="45"/>
      <c r="H295" s="45"/>
      <c r="I295" s="45"/>
      <c r="J295" s="45"/>
      <c r="K295" s="45"/>
      <c r="L295" s="45"/>
      <c r="M295" s="45"/>
      <c r="N295" s="45"/>
      <c r="O295" s="45"/>
      <c r="P295" s="45"/>
    </row>
    <row r="296" spans="1:16" ht="18.75">
      <c r="A296" s="56"/>
      <c r="B296" s="45"/>
      <c r="C296" s="45"/>
      <c r="D296" s="45"/>
      <c r="E296" s="45"/>
      <c r="F296" s="45"/>
      <c r="G296" s="45"/>
      <c r="H296" s="45"/>
      <c r="I296" s="45"/>
      <c r="J296" s="45"/>
      <c r="K296" s="45"/>
      <c r="L296" s="45"/>
      <c r="M296" s="45"/>
      <c r="N296" s="45"/>
      <c r="O296" s="45"/>
      <c r="P296" s="45"/>
    </row>
    <row r="297" spans="1:16" ht="18.75">
      <c r="A297" s="56"/>
      <c r="B297" s="45"/>
      <c r="C297" s="45"/>
      <c r="D297" s="45"/>
      <c r="E297" s="45"/>
      <c r="F297" s="45"/>
      <c r="G297" s="45"/>
      <c r="H297" s="45"/>
      <c r="I297" s="45"/>
      <c r="J297" s="45"/>
      <c r="K297" s="45"/>
      <c r="L297" s="45"/>
      <c r="M297" s="45"/>
      <c r="N297" s="45"/>
      <c r="O297" s="45"/>
      <c r="P297" s="45"/>
    </row>
    <row r="298" spans="1:16" ht="18.75">
      <c r="A298" s="56"/>
      <c r="B298" s="45"/>
      <c r="C298" s="45"/>
      <c r="D298" s="45"/>
      <c r="E298" s="45"/>
      <c r="F298" s="45"/>
      <c r="G298" s="45"/>
      <c r="H298" s="45"/>
      <c r="I298" s="45"/>
      <c r="J298" s="45"/>
      <c r="K298" s="45"/>
      <c r="L298" s="45"/>
      <c r="M298" s="45"/>
      <c r="N298" s="45"/>
      <c r="O298" s="45"/>
      <c r="P298" s="45"/>
    </row>
    <row r="299" spans="1:16" ht="18.75">
      <c r="A299" s="56"/>
      <c r="B299" s="45"/>
      <c r="C299" s="45"/>
      <c r="D299" s="45"/>
      <c r="E299" s="45"/>
      <c r="F299" s="45"/>
      <c r="G299" s="45"/>
      <c r="H299" s="45"/>
      <c r="I299" s="45"/>
      <c r="J299" s="45"/>
      <c r="K299" s="45"/>
      <c r="L299" s="45"/>
      <c r="M299" s="45"/>
      <c r="N299" s="45"/>
      <c r="O299" s="45"/>
      <c r="P299" s="45"/>
    </row>
    <row r="300" spans="1:16" ht="18.75">
      <c r="A300" s="56"/>
      <c r="B300" s="45"/>
      <c r="C300" s="45"/>
      <c r="D300" s="45"/>
      <c r="E300" s="45"/>
      <c r="F300" s="45"/>
      <c r="G300" s="45"/>
      <c r="H300" s="45"/>
      <c r="I300" s="45"/>
      <c r="J300" s="45"/>
      <c r="K300" s="45"/>
      <c r="L300" s="45"/>
      <c r="M300" s="45"/>
      <c r="N300" s="45"/>
      <c r="O300" s="45"/>
      <c r="P300" s="45"/>
    </row>
    <row r="301" spans="1:16" ht="18.75">
      <c r="A301" s="56"/>
      <c r="B301" s="45"/>
      <c r="C301" s="45"/>
      <c r="D301" s="45"/>
      <c r="E301" s="45"/>
      <c r="F301" s="45"/>
      <c r="G301" s="45"/>
      <c r="H301" s="45"/>
      <c r="I301" s="45"/>
      <c r="J301" s="45"/>
      <c r="K301" s="45"/>
      <c r="L301" s="45"/>
      <c r="M301" s="45"/>
      <c r="N301" s="45"/>
      <c r="O301" s="45"/>
      <c r="P301" s="45"/>
    </row>
    <row r="302" spans="1:16" ht="18.75">
      <c r="A302" s="56"/>
      <c r="B302" s="45"/>
      <c r="C302" s="45"/>
      <c r="D302" s="45"/>
      <c r="E302" s="45"/>
      <c r="F302" s="45"/>
      <c r="G302" s="45"/>
      <c r="H302" s="45"/>
      <c r="I302" s="45"/>
      <c r="J302" s="45"/>
      <c r="K302" s="45"/>
      <c r="L302" s="45"/>
      <c r="M302" s="45"/>
      <c r="N302" s="45"/>
      <c r="O302" s="45"/>
      <c r="P302" s="45"/>
    </row>
    <row r="303" spans="1:16" ht="18.75">
      <c r="A303" s="56"/>
      <c r="B303" s="45"/>
      <c r="C303" s="45"/>
      <c r="D303" s="45"/>
      <c r="E303" s="45"/>
      <c r="F303" s="45"/>
      <c r="G303" s="45"/>
      <c r="H303" s="45"/>
      <c r="I303" s="45"/>
      <c r="J303" s="45"/>
      <c r="K303" s="45"/>
      <c r="L303" s="45"/>
      <c r="M303" s="45"/>
      <c r="N303" s="45"/>
      <c r="O303" s="45"/>
      <c r="P303" s="45"/>
    </row>
    <row r="304" spans="1:16" ht="18.75">
      <c r="A304" s="56"/>
      <c r="B304" s="45"/>
      <c r="C304" s="45"/>
      <c r="D304" s="45"/>
      <c r="E304" s="45"/>
      <c r="F304" s="45"/>
      <c r="G304" s="45"/>
      <c r="H304" s="45"/>
      <c r="I304" s="45"/>
      <c r="J304" s="45"/>
      <c r="K304" s="45"/>
      <c r="L304" s="45"/>
      <c r="M304" s="45"/>
      <c r="N304" s="45"/>
      <c r="O304" s="45"/>
      <c r="P304" s="45"/>
    </row>
    <row r="305" spans="1:16" ht="18.75">
      <c r="A305" s="56"/>
      <c r="B305" s="45"/>
      <c r="C305" s="45"/>
      <c r="D305" s="45"/>
      <c r="E305" s="45"/>
      <c r="F305" s="45"/>
      <c r="G305" s="45"/>
      <c r="H305" s="45"/>
      <c r="I305" s="45"/>
      <c r="J305" s="45"/>
      <c r="K305" s="45"/>
      <c r="L305" s="45"/>
      <c r="M305" s="45"/>
      <c r="N305" s="45"/>
      <c r="O305" s="45"/>
      <c r="P305" s="45"/>
    </row>
    <row r="306" spans="1:16" ht="18.75">
      <c r="A306" s="56"/>
      <c r="B306" s="45"/>
      <c r="C306" s="45"/>
      <c r="D306" s="45"/>
      <c r="E306" s="45"/>
      <c r="F306" s="45"/>
      <c r="G306" s="45"/>
      <c r="H306" s="45"/>
      <c r="I306" s="45"/>
      <c r="J306" s="45"/>
      <c r="K306" s="45"/>
      <c r="L306" s="45"/>
      <c r="M306" s="45"/>
      <c r="N306" s="45"/>
      <c r="O306" s="45"/>
      <c r="P306" s="45"/>
    </row>
    <row r="307" spans="1:16" ht="18.75">
      <c r="A307" s="56"/>
      <c r="B307" s="45"/>
      <c r="C307" s="45"/>
      <c r="D307" s="45"/>
      <c r="E307" s="45"/>
      <c r="F307" s="45"/>
      <c r="G307" s="45"/>
      <c r="H307" s="45"/>
      <c r="I307" s="45"/>
      <c r="J307" s="45"/>
      <c r="K307" s="45"/>
      <c r="L307" s="45"/>
      <c r="M307" s="45"/>
      <c r="N307" s="45"/>
      <c r="O307" s="45"/>
      <c r="P307" s="45"/>
    </row>
    <row r="308" spans="1:16" ht="18.75">
      <c r="A308" s="56"/>
      <c r="B308" s="45"/>
      <c r="C308" s="45"/>
      <c r="D308" s="45"/>
      <c r="E308" s="45"/>
      <c r="F308" s="45"/>
      <c r="G308" s="45"/>
      <c r="H308" s="45"/>
      <c r="I308" s="45"/>
      <c r="J308" s="45"/>
      <c r="K308" s="45"/>
      <c r="L308" s="45"/>
      <c r="M308" s="45"/>
      <c r="N308" s="45"/>
      <c r="O308" s="45"/>
      <c r="P308" s="45"/>
    </row>
    <row r="309" spans="1:16" ht="18.75">
      <c r="A309" s="56"/>
      <c r="B309" s="45"/>
      <c r="C309" s="45"/>
      <c r="D309" s="45"/>
      <c r="E309" s="45"/>
      <c r="F309" s="45"/>
      <c r="G309" s="45"/>
      <c r="H309" s="45"/>
      <c r="I309" s="45"/>
      <c r="J309" s="45"/>
      <c r="K309" s="45"/>
      <c r="L309" s="45"/>
      <c r="M309" s="45"/>
      <c r="N309" s="45"/>
      <c r="O309" s="45"/>
      <c r="P309" s="45"/>
    </row>
    <row r="310" spans="1:16" ht="18.75">
      <c r="A310" s="56"/>
      <c r="B310" s="45"/>
      <c r="C310" s="45"/>
      <c r="D310" s="45"/>
      <c r="E310" s="45"/>
      <c r="F310" s="45"/>
      <c r="G310" s="45"/>
      <c r="H310" s="45"/>
      <c r="I310" s="45"/>
      <c r="J310" s="45"/>
      <c r="K310" s="45"/>
      <c r="L310" s="45"/>
      <c r="M310" s="45"/>
      <c r="N310" s="45"/>
      <c r="O310" s="45"/>
      <c r="P310" s="45"/>
    </row>
    <row r="311" spans="1:16" ht="18.75">
      <c r="A311" s="56"/>
      <c r="B311" s="45"/>
      <c r="C311" s="45"/>
      <c r="D311" s="45"/>
      <c r="E311" s="45"/>
      <c r="F311" s="45"/>
      <c r="G311" s="45"/>
      <c r="H311" s="45"/>
      <c r="I311" s="45"/>
      <c r="J311" s="45"/>
      <c r="K311" s="45"/>
      <c r="L311" s="45"/>
      <c r="M311" s="45"/>
      <c r="N311" s="45"/>
      <c r="O311" s="45"/>
      <c r="P311" s="45"/>
    </row>
    <row r="312" spans="1:16" ht="18.75">
      <c r="A312" s="56"/>
      <c r="B312" s="45"/>
      <c r="C312" s="45"/>
      <c r="D312" s="45"/>
      <c r="E312" s="45"/>
      <c r="F312" s="45"/>
      <c r="G312" s="45"/>
      <c r="H312" s="45"/>
      <c r="I312" s="45"/>
      <c r="J312" s="45"/>
      <c r="K312" s="45"/>
      <c r="L312" s="45"/>
      <c r="M312" s="45"/>
      <c r="N312" s="45"/>
      <c r="O312" s="45"/>
      <c r="P312" s="45"/>
    </row>
    <row r="313" spans="1:16" ht="18.75">
      <c r="A313" s="56"/>
      <c r="B313" s="45"/>
      <c r="C313" s="45"/>
      <c r="D313" s="45"/>
      <c r="E313" s="45"/>
      <c r="F313" s="45"/>
      <c r="G313" s="45"/>
      <c r="H313" s="45"/>
      <c r="I313" s="45"/>
      <c r="J313" s="45"/>
      <c r="K313" s="45"/>
      <c r="L313" s="45"/>
      <c r="M313" s="45"/>
      <c r="N313" s="45"/>
      <c r="O313" s="45"/>
      <c r="P313" s="45"/>
    </row>
    <row r="314" spans="1:16" ht="18.75">
      <c r="A314" s="56"/>
      <c r="B314" s="45"/>
      <c r="C314" s="45"/>
      <c r="D314" s="45"/>
      <c r="E314" s="45"/>
      <c r="F314" s="45"/>
      <c r="G314" s="45"/>
      <c r="H314" s="45"/>
      <c r="I314" s="45"/>
      <c r="J314" s="45"/>
      <c r="K314" s="45"/>
      <c r="L314" s="45"/>
      <c r="M314" s="45"/>
      <c r="N314" s="45"/>
      <c r="O314" s="45"/>
      <c r="P314" s="45"/>
    </row>
    <row r="315" spans="1:16" ht="18.75">
      <c r="A315" s="56"/>
      <c r="B315" s="45"/>
      <c r="C315" s="45"/>
      <c r="D315" s="45"/>
      <c r="E315" s="45"/>
      <c r="F315" s="45"/>
      <c r="G315" s="45"/>
      <c r="H315" s="45"/>
      <c r="I315" s="45"/>
      <c r="J315" s="45"/>
      <c r="K315" s="45"/>
      <c r="L315" s="45"/>
      <c r="M315" s="45"/>
      <c r="N315" s="45"/>
      <c r="O315" s="45"/>
      <c r="P315" s="45"/>
    </row>
    <row r="316" spans="1:16" ht="18.75">
      <c r="A316" s="56"/>
      <c r="B316" s="45"/>
      <c r="C316" s="45"/>
      <c r="D316" s="45"/>
      <c r="E316" s="45"/>
      <c r="F316" s="45"/>
      <c r="G316" s="45"/>
      <c r="H316" s="45"/>
      <c r="I316" s="45"/>
      <c r="J316" s="45"/>
      <c r="K316" s="45"/>
      <c r="L316" s="45"/>
      <c r="M316" s="45"/>
      <c r="N316" s="45"/>
      <c r="O316" s="45"/>
      <c r="P316" s="45"/>
    </row>
    <row r="317" spans="1:16" ht="18.75">
      <c r="A317" s="56"/>
      <c r="B317" s="45"/>
      <c r="C317" s="45"/>
      <c r="D317" s="45"/>
      <c r="E317" s="45"/>
      <c r="F317" s="45"/>
      <c r="G317" s="45"/>
      <c r="H317" s="45"/>
      <c r="I317" s="45"/>
      <c r="J317" s="45"/>
      <c r="K317" s="45"/>
      <c r="L317" s="45"/>
      <c r="M317" s="45"/>
      <c r="N317" s="45"/>
      <c r="O317" s="45"/>
      <c r="P317" s="45"/>
    </row>
    <row r="318" spans="1:16" ht="18.75">
      <c r="A318" s="56"/>
      <c r="B318" s="45"/>
      <c r="C318" s="45"/>
      <c r="D318" s="45"/>
      <c r="E318" s="45"/>
      <c r="F318" s="45"/>
      <c r="G318" s="45"/>
      <c r="H318" s="45"/>
      <c r="I318" s="45"/>
      <c r="J318" s="45"/>
      <c r="K318" s="45"/>
      <c r="L318" s="45"/>
      <c r="M318" s="45"/>
      <c r="N318" s="45"/>
      <c r="O318" s="45"/>
      <c r="P318" s="45"/>
    </row>
    <row r="319" spans="1:16" ht="18.75">
      <c r="A319" s="56"/>
      <c r="B319" s="45"/>
      <c r="C319" s="45"/>
      <c r="D319" s="45"/>
      <c r="E319" s="45"/>
      <c r="F319" s="45"/>
      <c r="G319" s="45"/>
      <c r="H319" s="45"/>
      <c r="I319" s="45"/>
      <c r="J319" s="45"/>
      <c r="K319" s="45"/>
      <c r="L319" s="45"/>
      <c r="M319" s="45"/>
      <c r="N319" s="45"/>
      <c r="O319" s="45"/>
      <c r="P319" s="45"/>
    </row>
    <row r="320" spans="1:16" ht="18.75">
      <c r="A320" s="56"/>
      <c r="B320" s="45"/>
      <c r="C320" s="45"/>
      <c r="D320" s="45"/>
      <c r="E320" s="45"/>
      <c r="F320" s="45"/>
      <c r="G320" s="45"/>
      <c r="H320" s="45"/>
      <c r="I320" s="45"/>
      <c r="J320" s="45"/>
      <c r="K320" s="45"/>
      <c r="L320" s="45"/>
      <c r="M320" s="45"/>
      <c r="N320" s="45"/>
      <c r="O320" s="45"/>
      <c r="P320" s="45"/>
    </row>
    <row r="321" spans="1:16" ht="18.75">
      <c r="A321" s="56"/>
      <c r="B321" s="45"/>
      <c r="C321" s="45"/>
      <c r="D321" s="45"/>
      <c r="E321" s="45"/>
      <c r="F321" s="45"/>
      <c r="G321" s="45"/>
      <c r="H321" s="45"/>
      <c r="I321" s="45"/>
      <c r="J321" s="45"/>
      <c r="K321" s="45"/>
      <c r="L321" s="45"/>
      <c r="M321" s="45"/>
      <c r="N321" s="45"/>
      <c r="O321" s="45"/>
      <c r="P321" s="45"/>
    </row>
    <row r="322" spans="1:16" ht="18.75">
      <c r="A322" s="56"/>
      <c r="B322" s="45"/>
      <c r="C322" s="45"/>
      <c r="D322" s="45"/>
      <c r="E322" s="45"/>
      <c r="F322" s="45"/>
      <c r="G322" s="45"/>
      <c r="H322" s="45"/>
      <c r="I322" s="45"/>
      <c r="J322" s="45"/>
      <c r="K322" s="45"/>
      <c r="L322" s="45"/>
      <c r="M322" s="45"/>
      <c r="N322" s="45"/>
      <c r="O322" s="45"/>
      <c r="P322" s="45"/>
    </row>
    <row r="323" spans="1:16" ht="18.75">
      <c r="A323" s="56"/>
      <c r="B323" s="45"/>
      <c r="C323" s="45"/>
      <c r="D323" s="45"/>
      <c r="E323" s="45"/>
      <c r="F323" s="45"/>
      <c r="G323" s="45"/>
      <c r="H323" s="45"/>
      <c r="I323" s="45"/>
      <c r="J323" s="45"/>
      <c r="K323" s="45"/>
      <c r="L323" s="45"/>
      <c r="M323" s="45"/>
      <c r="N323" s="45"/>
      <c r="O323" s="45"/>
      <c r="P323" s="45"/>
    </row>
    <row r="324" spans="1:16" ht="18.75">
      <c r="A324" s="56"/>
      <c r="B324" s="45"/>
      <c r="C324" s="45"/>
      <c r="D324" s="45"/>
      <c r="E324" s="45"/>
      <c r="F324" s="45"/>
      <c r="G324" s="45"/>
      <c r="H324" s="45"/>
      <c r="I324" s="45"/>
      <c r="J324" s="45"/>
      <c r="K324" s="45"/>
      <c r="L324" s="45"/>
      <c r="M324" s="45"/>
      <c r="N324" s="45"/>
      <c r="O324" s="45"/>
      <c r="P324" s="45"/>
    </row>
    <row r="325" spans="1:16" ht="18.75">
      <c r="A325" s="56"/>
      <c r="B325" s="45"/>
      <c r="C325" s="45"/>
      <c r="D325" s="45"/>
      <c r="E325" s="45"/>
      <c r="F325" s="45"/>
      <c r="G325" s="45"/>
      <c r="H325" s="45"/>
      <c r="I325" s="45"/>
      <c r="J325" s="45"/>
      <c r="K325" s="45"/>
      <c r="L325" s="45"/>
      <c r="M325" s="45"/>
      <c r="N325" s="45"/>
      <c r="O325" s="45"/>
      <c r="P325" s="45"/>
    </row>
    <row r="326" spans="1:16" ht="18.75">
      <c r="A326" s="56"/>
      <c r="B326" s="45"/>
      <c r="C326" s="45"/>
      <c r="D326" s="45"/>
      <c r="E326" s="45"/>
      <c r="F326" s="45"/>
      <c r="G326" s="45"/>
      <c r="H326" s="45"/>
      <c r="I326" s="45"/>
      <c r="J326" s="45"/>
      <c r="K326" s="45"/>
      <c r="L326" s="45"/>
      <c r="M326" s="45"/>
      <c r="N326" s="45"/>
      <c r="O326" s="45"/>
      <c r="P326" s="45"/>
    </row>
    <row r="327" spans="1:16" ht="18.75">
      <c r="A327" s="56"/>
      <c r="B327" s="45"/>
      <c r="C327" s="45"/>
      <c r="D327" s="45"/>
      <c r="E327" s="45"/>
      <c r="F327" s="45"/>
      <c r="G327" s="45"/>
      <c r="H327" s="45"/>
      <c r="I327" s="45"/>
      <c r="J327" s="45"/>
      <c r="K327" s="45"/>
      <c r="L327" s="45"/>
      <c r="M327" s="45"/>
      <c r="N327" s="45"/>
      <c r="O327" s="45"/>
      <c r="P327" s="45"/>
    </row>
    <row r="328" spans="1:16" ht="18.75">
      <c r="A328" s="56"/>
      <c r="B328" s="45"/>
      <c r="C328" s="45"/>
      <c r="D328" s="45"/>
      <c r="E328" s="45"/>
      <c r="F328" s="45"/>
      <c r="G328" s="45"/>
      <c r="H328" s="45"/>
      <c r="I328" s="45"/>
      <c r="J328" s="45"/>
      <c r="K328" s="45"/>
      <c r="L328" s="45"/>
      <c r="M328" s="45"/>
      <c r="N328" s="45"/>
      <c r="O328" s="45"/>
      <c r="P328" s="45"/>
    </row>
    <row r="329" spans="1:16" ht="18.75">
      <c r="A329" s="56"/>
      <c r="B329" s="45"/>
      <c r="C329" s="45"/>
      <c r="D329" s="45"/>
      <c r="E329" s="45"/>
      <c r="F329" s="45"/>
      <c r="G329" s="45"/>
      <c r="H329" s="45"/>
      <c r="I329" s="45"/>
      <c r="J329" s="45"/>
      <c r="K329" s="45"/>
      <c r="L329" s="45"/>
      <c r="M329" s="45"/>
      <c r="N329" s="45"/>
      <c r="O329" s="45"/>
      <c r="P329" s="45"/>
    </row>
    <row r="330" spans="1:16" ht="18.75">
      <c r="A330" s="56"/>
      <c r="B330" s="45"/>
      <c r="C330" s="45"/>
      <c r="D330" s="45"/>
      <c r="E330" s="45"/>
      <c r="F330" s="45"/>
      <c r="G330" s="45"/>
      <c r="H330" s="45"/>
      <c r="I330" s="45"/>
      <c r="J330" s="45"/>
      <c r="K330" s="45"/>
      <c r="L330" s="45"/>
      <c r="M330" s="45"/>
      <c r="N330" s="45"/>
      <c r="O330" s="45"/>
      <c r="P330" s="45"/>
    </row>
    <row r="331" spans="1:16" ht="18.75">
      <c r="A331" s="56"/>
      <c r="B331" s="45"/>
      <c r="C331" s="45"/>
      <c r="D331" s="45"/>
      <c r="E331" s="45"/>
      <c r="F331" s="45"/>
      <c r="G331" s="45"/>
      <c r="H331" s="45"/>
      <c r="I331" s="45"/>
      <c r="J331" s="45"/>
      <c r="K331" s="45"/>
      <c r="L331" s="45"/>
      <c r="M331" s="45"/>
      <c r="N331" s="45"/>
      <c r="O331" s="45"/>
      <c r="P331" s="45"/>
    </row>
    <row r="332" spans="1:16" ht="18.75">
      <c r="A332" s="56"/>
      <c r="B332" s="45"/>
      <c r="C332" s="45"/>
      <c r="D332" s="45"/>
      <c r="E332" s="45"/>
      <c r="F332" s="45"/>
      <c r="G332" s="45"/>
      <c r="H332" s="45"/>
      <c r="I332" s="45"/>
      <c r="J332" s="45"/>
      <c r="K332" s="45"/>
      <c r="L332" s="45"/>
      <c r="M332" s="45"/>
      <c r="N332" s="45"/>
      <c r="O332" s="45"/>
      <c r="P332" s="45"/>
    </row>
    <row r="333" spans="1:16" ht="18.75">
      <c r="A333" s="56"/>
      <c r="B333" s="45"/>
      <c r="C333" s="45"/>
      <c r="D333" s="45"/>
      <c r="E333" s="45"/>
      <c r="F333" s="45"/>
      <c r="G333" s="45"/>
      <c r="H333" s="45"/>
      <c r="I333" s="45"/>
      <c r="J333" s="45"/>
      <c r="K333" s="45"/>
      <c r="L333" s="45"/>
      <c r="M333" s="45"/>
      <c r="N333" s="45"/>
      <c r="O333" s="45"/>
      <c r="P333" s="45"/>
    </row>
    <row r="334" spans="1:16" ht="18.75">
      <c r="A334" s="56"/>
      <c r="B334" s="45"/>
      <c r="C334" s="45"/>
      <c r="D334" s="45"/>
      <c r="E334" s="45"/>
      <c r="F334" s="45"/>
      <c r="G334" s="45"/>
      <c r="H334" s="45"/>
      <c r="I334" s="45"/>
      <c r="J334" s="45"/>
      <c r="K334" s="45"/>
      <c r="L334" s="45"/>
      <c r="M334" s="45"/>
      <c r="N334" s="45"/>
      <c r="O334" s="45"/>
      <c r="P334" s="45"/>
    </row>
    <row r="335" spans="1:16" ht="18.75">
      <c r="A335" s="56"/>
      <c r="B335" s="45"/>
      <c r="C335" s="45"/>
      <c r="D335" s="45"/>
      <c r="E335" s="45"/>
      <c r="F335" s="45"/>
      <c r="G335" s="45"/>
      <c r="H335" s="45"/>
      <c r="I335" s="45"/>
      <c r="J335" s="45"/>
      <c r="K335" s="45"/>
      <c r="L335" s="45"/>
      <c r="M335" s="45"/>
      <c r="N335" s="45"/>
      <c r="O335" s="45"/>
      <c r="P335" s="45"/>
    </row>
    <row r="336" spans="1:16" ht="18.75">
      <c r="A336" s="56"/>
      <c r="B336" s="45"/>
      <c r="C336" s="45"/>
      <c r="D336" s="45"/>
      <c r="E336" s="45"/>
      <c r="F336" s="45"/>
      <c r="G336" s="45"/>
      <c r="H336" s="45"/>
      <c r="I336" s="45"/>
      <c r="J336" s="45"/>
      <c r="K336" s="45"/>
      <c r="L336" s="45"/>
      <c r="M336" s="45"/>
      <c r="N336" s="45"/>
      <c r="O336" s="45"/>
      <c r="P336" s="45"/>
    </row>
    <row r="337" spans="1:16" ht="18.75">
      <c r="A337" s="56"/>
      <c r="B337" s="45"/>
      <c r="C337" s="45"/>
      <c r="D337" s="45"/>
      <c r="E337" s="45"/>
      <c r="F337" s="45"/>
      <c r="G337" s="45"/>
      <c r="H337" s="45"/>
      <c r="I337" s="45"/>
      <c r="J337" s="45"/>
      <c r="K337" s="45"/>
      <c r="L337" s="45"/>
      <c r="M337" s="45"/>
      <c r="N337" s="45"/>
      <c r="O337" s="45"/>
      <c r="P337" s="45"/>
    </row>
    <row r="338" spans="1:16" ht="18.75">
      <c r="A338" s="56"/>
      <c r="B338" s="45"/>
      <c r="C338" s="45"/>
      <c r="D338" s="45"/>
      <c r="E338" s="45"/>
      <c r="F338" s="45"/>
      <c r="G338" s="45"/>
      <c r="H338" s="45"/>
      <c r="I338" s="45"/>
      <c r="J338" s="45"/>
      <c r="K338" s="45"/>
      <c r="L338" s="45"/>
      <c r="M338" s="45"/>
      <c r="N338" s="45"/>
      <c r="O338" s="45"/>
      <c r="P338" s="45"/>
    </row>
    <row r="339" spans="1:16" ht="18.75">
      <c r="A339" s="56"/>
      <c r="B339" s="45"/>
      <c r="C339" s="45"/>
      <c r="D339" s="45"/>
      <c r="E339" s="45"/>
      <c r="F339" s="45"/>
      <c r="G339" s="45"/>
      <c r="H339" s="45"/>
      <c r="I339" s="45"/>
      <c r="J339" s="45"/>
      <c r="K339" s="45"/>
      <c r="L339" s="45"/>
      <c r="M339" s="45"/>
      <c r="N339" s="45"/>
      <c r="O339" s="45"/>
      <c r="P339" s="45"/>
    </row>
    <row r="340" spans="1:16" ht="18.75">
      <c r="A340" s="56"/>
      <c r="B340" s="45"/>
      <c r="C340" s="45"/>
      <c r="D340" s="45"/>
      <c r="E340" s="45"/>
      <c r="F340" s="45"/>
      <c r="G340" s="45"/>
      <c r="H340" s="45"/>
      <c r="I340" s="45"/>
      <c r="J340" s="45"/>
      <c r="K340" s="45"/>
      <c r="L340" s="45"/>
      <c r="M340" s="45"/>
      <c r="N340" s="45"/>
      <c r="O340" s="45"/>
      <c r="P340" s="45"/>
    </row>
    <row r="341" spans="1:16" ht="18.75">
      <c r="A341" s="56"/>
      <c r="B341" s="45"/>
      <c r="C341" s="45"/>
      <c r="D341" s="45"/>
      <c r="E341" s="45"/>
      <c r="F341" s="45"/>
      <c r="G341" s="45"/>
      <c r="H341" s="45"/>
      <c r="I341" s="45"/>
      <c r="J341" s="45"/>
      <c r="K341" s="45"/>
      <c r="L341" s="45"/>
      <c r="M341" s="45"/>
      <c r="N341" s="45"/>
      <c r="O341" s="45"/>
      <c r="P341" s="45"/>
    </row>
    <row r="342" spans="1:16" ht="18.75">
      <c r="A342" s="56"/>
      <c r="B342" s="45"/>
      <c r="C342" s="45"/>
      <c r="D342" s="45"/>
      <c r="E342" s="45"/>
      <c r="F342" s="45"/>
      <c r="G342" s="45"/>
      <c r="H342" s="45"/>
      <c r="I342" s="45"/>
      <c r="J342" s="45"/>
      <c r="K342" s="45"/>
      <c r="L342" s="45"/>
      <c r="M342" s="45"/>
      <c r="N342" s="45"/>
      <c r="O342" s="45"/>
      <c r="P342" s="45"/>
    </row>
    <row r="343" spans="1:16" ht="18.75">
      <c r="A343" s="56"/>
      <c r="B343" s="45"/>
      <c r="C343" s="45"/>
      <c r="D343" s="45"/>
      <c r="E343" s="45"/>
      <c r="F343" s="45"/>
      <c r="G343" s="45"/>
      <c r="H343" s="45"/>
      <c r="I343" s="45"/>
      <c r="J343" s="45"/>
      <c r="K343" s="45"/>
      <c r="L343" s="45"/>
      <c r="M343" s="45"/>
      <c r="N343" s="45"/>
      <c r="O343" s="45"/>
      <c r="P343" s="45"/>
    </row>
    <row r="344" spans="1:16" ht="18.75">
      <c r="A344" s="56"/>
      <c r="B344" s="45"/>
      <c r="C344" s="45"/>
      <c r="D344" s="45"/>
      <c r="E344" s="45"/>
      <c r="F344" s="45"/>
      <c r="G344" s="45"/>
      <c r="H344" s="45"/>
      <c r="I344" s="45"/>
      <c r="J344" s="45"/>
      <c r="K344" s="45"/>
      <c r="L344" s="45"/>
      <c r="M344" s="45"/>
      <c r="N344" s="45"/>
      <c r="O344" s="45"/>
      <c r="P344" s="45"/>
    </row>
    <row r="345" spans="1:16" ht="18.75">
      <c r="A345" s="56"/>
      <c r="B345" s="45"/>
      <c r="C345" s="45"/>
      <c r="D345" s="45"/>
      <c r="E345" s="45"/>
      <c r="F345" s="45"/>
      <c r="G345" s="45"/>
      <c r="H345" s="45"/>
      <c r="I345" s="45"/>
      <c r="J345" s="45"/>
      <c r="K345" s="45"/>
      <c r="L345" s="45"/>
      <c r="M345" s="45"/>
      <c r="N345" s="45"/>
      <c r="O345" s="45"/>
      <c r="P345" s="45"/>
    </row>
    <row r="346" spans="1:16" ht="18.75">
      <c r="A346" s="56"/>
      <c r="B346" s="45"/>
      <c r="C346" s="45"/>
      <c r="D346" s="45"/>
      <c r="E346" s="45"/>
      <c r="F346" s="45"/>
      <c r="G346" s="45"/>
      <c r="H346" s="45"/>
      <c r="I346" s="45"/>
      <c r="J346" s="45"/>
      <c r="K346" s="45"/>
      <c r="L346" s="45"/>
      <c r="M346" s="45"/>
      <c r="N346" s="45"/>
      <c r="O346" s="45"/>
      <c r="P346" s="45"/>
    </row>
    <row r="347" spans="1:16" ht="18.75">
      <c r="A347" s="56"/>
      <c r="B347" s="45"/>
      <c r="C347" s="45"/>
      <c r="D347" s="45"/>
      <c r="E347" s="45"/>
      <c r="F347" s="45"/>
      <c r="G347" s="45"/>
      <c r="H347" s="45"/>
      <c r="I347" s="45"/>
      <c r="J347" s="45"/>
      <c r="K347" s="45"/>
      <c r="L347" s="45"/>
      <c r="M347" s="45"/>
      <c r="N347" s="45"/>
      <c r="O347" s="45"/>
      <c r="P347" s="45"/>
    </row>
    <row r="348" spans="1:16" ht="18.75">
      <c r="A348" s="56"/>
      <c r="B348" s="45"/>
      <c r="C348" s="45"/>
      <c r="D348" s="45"/>
      <c r="E348" s="45"/>
      <c r="F348" s="45"/>
      <c r="G348" s="45"/>
      <c r="H348" s="45"/>
      <c r="I348" s="45"/>
      <c r="J348" s="45"/>
      <c r="K348" s="45"/>
      <c r="L348" s="45"/>
      <c r="M348" s="45"/>
      <c r="N348" s="45"/>
      <c r="O348" s="45"/>
      <c r="P348" s="45"/>
    </row>
    <row r="349" spans="1:16" ht="18.75">
      <c r="A349" s="56"/>
      <c r="B349" s="45"/>
      <c r="C349" s="45"/>
      <c r="D349" s="45"/>
      <c r="E349" s="45"/>
      <c r="F349" s="45"/>
      <c r="G349" s="45"/>
      <c r="H349" s="45"/>
      <c r="I349" s="45"/>
      <c r="J349" s="45"/>
      <c r="K349" s="45"/>
      <c r="L349" s="45"/>
      <c r="M349" s="45"/>
      <c r="N349" s="45"/>
      <c r="O349" s="45"/>
      <c r="P349" s="45"/>
    </row>
    <row r="350" spans="1:16" ht="18.75">
      <c r="A350" s="56"/>
      <c r="B350" s="45"/>
      <c r="C350" s="45"/>
      <c r="D350" s="45"/>
      <c r="E350" s="45"/>
      <c r="F350" s="45"/>
      <c r="G350" s="45"/>
      <c r="H350" s="45"/>
      <c r="I350" s="45"/>
      <c r="J350" s="45"/>
      <c r="K350" s="45"/>
      <c r="L350" s="45"/>
      <c r="M350" s="45"/>
      <c r="N350" s="45"/>
      <c r="O350" s="45"/>
      <c r="P350" s="45"/>
    </row>
    <row r="351" spans="1:16" ht="18.75">
      <c r="A351" s="56"/>
      <c r="B351" s="45"/>
      <c r="C351" s="45"/>
      <c r="D351" s="45"/>
      <c r="E351" s="45"/>
      <c r="F351" s="45"/>
      <c r="G351" s="45"/>
      <c r="H351" s="45"/>
      <c r="I351" s="45"/>
      <c r="J351" s="45"/>
      <c r="K351" s="45"/>
      <c r="L351" s="45"/>
      <c r="M351" s="45"/>
      <c r="N351" s="45"/>
      <c r="O351" s="45"/>
      <c r="P351" s="45"/>
    </row>
    <row r="352" spans="1:16" ht="18.75">
      <c r="A352" s="56"/>
      <c r="B352" s="45"/>
      <c r="C352" s="45"/>
      <c r="D352" s="45"/>
      <c r="E352" s="45"/>
      <c r="F352" s="45"/>
      <c r="G352" s="45"/>
      <c r="H352" s="45"/>
      <c r="I352" s="45"/>
      <c r="J352" s="45"/>
      <c r="K352" s="45"/>
      <c r="L352" s="45"/>
      <c r="M352" s="45"/>
      <c r="N352" s="45"/>
      <c r="O352" s="45"/>
      <c r="P352" s="45"/>
    </row>
    <row r="353" spans="1:16" ht="18.75">
      <c r="A353" s="56"/>
      <c r="B353" s="45"/>
      <c r="C353" s="45"/>
      <c r="D353" s="45"/>
      <c r="E353" s="45"/>
      <c r="F353" s="45"/>
      <c r="G353" s="45"/>
      <c r="H353" s="45"/>
      <c r="I353" s="45"/>
      <c r="J353" s="45"/>
      <c r="K353" s="45"/>
      <c r="L353" s="45"/>
      <c r="M353" s="45"/>
      <c r="N353" s="45"/>
      <c r="O353" s="45"/>
      <c r="P353" s="45"/>
    </row>
    <row r="354" spans="1:16" ht="18.75">
      <c r="A354" s="56"/>
      <c r="B354" s="45"/>
      <c r="C354" s="45"/>
      <c r="D354" s="45"/>
      <c r="E354" s="45"/>
      <c r="F354" s="45"/>
      <c r="G354" s="45"/>
      <c r="H354" s="45"/>
      <c r="I354" s="45"/>
      <c r="J354" s="45"/>
      <c r="K354" s="45"/>
      <c r="L354" s="45"/>
      <c r="M354" s="45"/>
      <c r="N354" s="45"/>
      <c r="O354" s="45"/>
      <c r="P354" s="45"/>
    </row>
    <row r="355" spans="1:16" ht="18.75">
      <c r="A355" s="56"/>
      <c r="B355" s="45"/>
      <c r="C355" s="45"/>
      <c r="D355" s="45"/>
      <c r="E355" s="45"/>
      <c r="F355" s="45"/>
      <c r="G355" s="45"/>
      <c r="H355" s="45"/>
      <c r="I355" s="45"/>
      <c r="J355" s="45"/>
      <c r="K355" s="45"/>
      <c r="L355" s="45"/>
      <c r="M355" s="45"/>
      <c r="N355" s="45"/>
      <c r="O355" s="45"/>
      <c r="P355" s="45"/>
    </row>
  </sheetData>
  <sheetProtection/>
  <mergeCells count="161">
    <mergeCell ref="A68:A74"/>
    <mergeCell ref="A208:A220"/>
    <mergeCell ref="B237:B241"/>
    <mergeCell ref="O237:O241"/>
    <mergeCell ref="P237:P241"/>
    <mergeCell ref="C238:E241"/>
    <mergeCell ref="K241:M241"/>
    <mergeCell ref="A227:A236"/>
    <mergeCell ref="A237:A241"/>
    <mergeCell ref="A201:A207"/>
    <mergeCell ref="B165:B179"/>
    <mergeCell ref="A221:A226"/>
    <mergeCell ref="O208:O220"/>
    <mergeCell ref="C209:E220"/>
    <mergeCell ref="K220:M220"/>
    <mergeCell ref="G182:G185"/>
    <mergeCell ref="F182:F185"/>
    <mergeCell ref="K179:M179"/>
    <mergeCell ref="P165:P179"/>
    <mergeCell ref="C166:E179"/>
    <mergeCell ref="A180:A187"/>
    <mergeCell ref="B180:B187"/>
    <mergeCell ref="P180:P187"/>
    <mergeCell ref="K95:M95"/>
    <mergeCell ref="O153:O164"/>
    <mergeCell ref="A153:A164"/>
    <mergeCell ref="B148:B152"/>
    <mergeCell ref="O148:O152"/>
    <mergeCell ref="P148:P152"/>
    <mergeCell ref="C149:E152"/>
    <mergeCell ref="A148:A152"/>
    <mergeCell ref="P153:P164"/>
    <mergeCell ref="K160:N164"/>
    <mergeCell ref="C154:E164"/>
    <mergeCell ref="B130:B135"/>
    <mergeCell ref="O130:O135"/>
    <mergeCell ref="A130:A135"/>
    <mergeCell ref="B136:B141"/>
    <mergeCell ref="O136:O141"/>
    <mergeCell ref="C131:E135"/>
    <mergeCell ref="K135:M135"/>
    <mergeCell ref="C137:E141"/>
    <mergeCell ref="K141:M141"/>
    <mergeCell ref="A136:A141"/>
    <mergeCell ref="B107:B129"/>
    <mergeCell ref="O107:O129"/>
    <mergeCell ref="C108:E129"/>
    <mergeCell ref="K129:M129"/>
    <mergeCell ref="C91:E95"/>
    <mergeCell ref="A107:A129"/>
    <mergeCell ref="K106:M106"/>
    <mergeCell ref="A2:P2"/>
    <mergeCell ref="K25:M25"/>
    <mergeCell ref="O4:O5"/>
    <mergeCell ref="P4:P5"/>
    <mergeCell ref="C4:E4"/>
    <mergeCell ref="B68:B74"/>
    <mergeCell ref="P7:P25"/>
    <mergeCell ref="O7:O25"/>
    <mergeCell ref="C8:E25"/>
    <mergeCell ref="B7:B25"/>
    <mergeCell ref="F4:J4"/>
    <mergeCell ref="A7:A25"/>
    <mergeCell ref="A4:A5"/>
    <mergeCell ref="B4:B5"/>
    <mergeCell ref="K4:N4"/>
    <mergeCell ref="O82:O89"/>
    <mergeCell ref="C83:E89"/>
    <mergeCell ref="B75:B81"/>
    <mergeCell ref="C76:E81"/>
    <mergeCell ref="C27:E36"/>
    <mergeCell ref="C43:E48"/>
    <mergeCell ref="B26:B41"/>
    <mergeCell ref="P82:P89"/>
    <mergeCell ref="P42:P48"/>
    <mergeCell ref="P37:P41"/>
    <mergeCell ref="O37:O41"/>
    <mergeCell ref="O26:O36"/>
    <mergeCell ref="P26:P36"/>
    <mergeCell ref="C69:E74"/>
    <mergeCell ref="B55:B61"/>
    <mergeCell ref="O62:O67"/>
    <mergeCell ref="P62:P67"/>
    <mergeCell ref="C63:E67"/>
    <mergeCell ref="B49:B54"/>
    <mergeCell ref="K147:M147"/>
    <mergeCell ref="A96:A106"/>
    <mergeCell ref="P107:P129"/>
    <mergeCell ref="P90:P95"/>
    <mergeCell ref="P130:P135"/>
    <mergeCell ref="A90:A95"/>
    <mergeCell ref="A26:A41"/>
    <mergeCell ref="A62:A67"/>
    <mergeCell ref="B62:B67"/>
    <mergeCell ref="P49:P54"/>
    <mergeCell ref="C50:E54"/>
    <mergeCell ref="A49:A54"/>
    <mergeCell ref="C56:E61"/>
    <mergeCell ref="O42:O48"/>
    <mergeCell ref="A42:A48"/>
    <mergeCell ref="B42:B48"/>
    <mergeCell ref="H73:H74"/>
    <mergeCell ref="A188:A199"/>
    <mergeCell ref="A165:A179"/>
    <mergeCell ref="B188:B200"/>
    <mergeCell ref="C189:E199"/>
    <mergeCell ref="A75:A81"/>
    <mergeCell ref="A142:A147"/>
    <mergeCell ref="B96:B106"/>
    <mergeCell ref="B90:B95"/>
    <mergeCell ref="B82:B89"/>
    <mergeCell ref="C97:E106"/>
    <mergeCell ref="A55:A61"/>
    <mergeCell ref="B142:B147"/>
    <mergeCell ref="B153:B164"/>
    <mergeCell ref="A82:A89"/>
    <mergeCell ref="Q49:Q54"/>
    <mergeCell ref="K54:M54"/>
    <mergeCell ref="Q107:Q129"/>
    <mergeCell ref="K61:M61"/>
    <mergeCell ref="O49:O54"/>
    <mergeCell ref="O201:O207"/>
    <mergeCell ref="P142:P147"/>
    <mergeCell ref="I73:I74"/>
    <mergeCell ref="J73:J74"/>
    <mergeCell ref="P136:P141"/>
    <mergeCell ref="C143:E147"/>
    <mergeCell ref="I182:I185"/>
    <mergeCell ref="J182:J185"/>
    <mergeCell ref="H182:H185"/>
    <mergeCell ref="C181:E187"/>
    <mergeCell ref="F101:J106"/>
    <mergeCell ref="K187:M187"/>
    <mergeCell ref="O165:O179"/>
    <mergeCell ref="K74:M74"/>
    <mergeCell ref="P188:P199"/>
    <mergeCell ref="O188:O199"/>
    <mergeCell ref="O180:O187"/>
    <mergeCell ref="O142:O147"/>
    <mergeCell ref="F73:F74"/>
    <mergeCell ref="G73:G74"/>
    <mergeCell ref="C228:E236"/>
    <mergeCell ref="K236:M236"/>
    <mergeCell ref="B221:B226"/>
    <mergeCell ref="K226:M226"/>
    <mergeCell ref="B201:B207"/>
    <mergeCell ref="B208:B220"/>
    <mergeCell ref="C222:E226"/>
    <mergeCell ref="B227:B236"/>
    <mergeCell ref="C202:E207"/>
    <mergeCell ref="K207:M207"/>
    <mergeCell ref="O227:O236"/>
    <mergeCell ref="I192:I199"/>
    <mergeCell ref="J192:J199"/>
    <mergeCell ref="F192:F199"/>
    <mergeCell ref="G192:G199"/>
    <mergeCell ref="P227:P236"/>
    <mergeCell ref="P208:P220"/>
    <mergeCell ref="H192:H199"/>
    <mergeCell ref="K200:M200"/>
    <mergeCell ref="P201:P207"/>
  </mergeCells>
  <hyperlinks>
    <hyperlink ref="K177" r:id="rId1" display="garantf1://12012604.0/"/>
  </hyperlinks>
  <printOptions/>
  <pageMargins left="0" right="0" top="0" bottom="0" header="0" footer="0"/>
  <pageSetup horizontalDpi="600" verticalDpi="600" orientation="landscape" paperSize="9" scale="47" r:id="rId4"/>
  <legacyDrawing r:id="rId3"/>
</worksheet>
</file>

<file path=xl/worksheets/sheet2.xml><?xml version="1.0" encoding="utf-8"?>
<worksheet xmlns="http://schemas.openxmlformats.org/spreadsheetml/2006/main" xmlns:r="http://schemas.openxmlformats.org/officeDocument/2006/relationships">
  <sheetPr>
    <tabColor theme="9" tint="-0.24997000396251678"/>
  </sheetPr>
  <dimension ref="A1:P42"/>
  <sheetViews>
    <sheetView zoomScale="54" zoomScaleNormal="54" zoomScalePageLayoutView="0" workbookViewId="0" topLeftCell="A1">
      <selection activeCell="H20" sqref="H20"/>
    </sheetView>
  </sheetViews>
  <sheetFormatPr defaultColWidth="9.140625" defaultRowHeight="15"/>
  <cols>
    <col min="1" max="1" width="4.00390625" style="0" customWidth="1"/>
    <col min="2" max="2" width="20.421875" style="0" customWidth="1"/>
    <col min="3" max="3" width="20.28125" style="0" customWidth="1"/>
    <col min="4" max="4" width="14.00390625" style="0" customWidth="1"/>
    <col min="5" max="5" width="13.28125" style="0" customWidth="1"/>
    <col min="6" max="7" width="19.421875" style="0" customWidth="1"/>
    <col min="8" max="8" width="18.140625" style="0" customWidth="1"/>
    <col min="9" max="9" width="19.421875" style="0" customWidth="1"/>
    <col min="10" max="10" width="20.140625" style="0" customWidth="1"/>
    <col min="11" max="11" width="18.28125" style="0" customWidth="1"/>
    <col min="12" max="12" width="23.57421875" style="0" customWidth="1"/>
    <col min="13" max="13" width="17.7109375" style="0" customWidth="1"/>
    <col min="14" max="14" width="20.8515625" style="0" customWidth="1"/>
    <col min="15" max="15" width="46.421875" style="0" customWidth="1"/>
    <col min="16" max="16" width="16.57421875" style="0" customWidth="1"/>
  </cols>
  <sheetData>
    <row r="1" spans="13:16" ht="21" customHeight="1">
      <c r="M1" s="19"/>
      <c r="N1" s="19"/>
      <c r="O1" s="19" t="s">
        <v>25</v>
      </c>
      <c r="P1" s="19"/>
    </row>
    <row r="2" spans="13:16" ht="21" customHeight="1">
      <c r="M2" s="20"/>
      <c r="N2" s="20"/>
      <c r="O2" s="20" t="s">
        <v>36</v>
      </c>
      <c r="P2" s="20"/>
    </row>
    <row r="3" spans="13:16" ht="19.5" customHeight="1">
      <c r="M3" s="20"/>
      <c r="N3" s="20"/>
      <c r="O3" s="20" t="s">
        <v>26</v>
      </c>
      <c r="P3" s="20"/>
    </row>
    <row r="4" spans="13:16" ht="23.25" customHeight="1">
      <c r="M4" s="20"/>
      <c r="N4" s="20"/>
      <c r="O4" s="20" t="s">
        <v>27</v>
      </c>
      <c r="P4" s="20"/>
    </row>
    <row r="5" spans="1:15" ht="26.25" customHeight="1">
      <c r="A5" s="688" t="s">
        <v>33</v>
      </c>
      <c r="B5" s="688"/>
      <c r="C5" s="688"/>
      <c r="D5" s="688"/>
      <c r="E5" s="688"/>
      <c r="F5" s="688"/>
      <c r="G5" s="688"/>
      <c r="H5" s="688"/>
      <c r="I5" s="688"/>
      <c r="J5" s="688"/>
      <c r="K5" s="688"/>
      <c r="L5" s="688"/>
      <c r="M5" s="688"/>
      <c r="N5" s="688"/>
      <c r="O5" s="688"/>
    </row>
    <row r="6" ht="23.25" customHeight="1"/>
    <row r="7" spans="1:16" s="1" customFormat="1" ht="45" customHeight="1">
      <c r="A7" s="689" t="s">
        <v>1</v>
      </c>
      <c r="B7" s="689" t="s">
        <v>13</v>
      </c>
      <c r="C7" s="690" t="s">
        <v>14</v>
      </c>
      <c r="D7" s="690" t="s">
        <v>4</v>
      </c>
      <c r="E7" s="690" t="s">
        <v>19</v>
      </c>
      <c r="F7" s="692" t="s">
        <v>16</v>
      </c>
      <c r="G7" s="693"/>
      <c r="H7" s="693"/>
      <c r="I7" s="693"/>
      <c r="J7" s="693"/>
      <c r="K7" s="694"/>
      <c r="L7" s="695" t="s">
        <v>18</v>
      </c>
      <c r="M7" s="697" t="s">
        <v>2</v>
      </c>
      <c r="N7" s="698"/>
      <c r="O7" s="690" t="s">
        <v>34</v>
      </c>
      <c r="P7" s="690" t="s">
        <v>3</v>
      </c>
    </row>
    <row r="8" spans="1:16" s="1" customFormat="1" ht="77.25" customHeight="1">
      <c r="A8" s="690"/>
      <c r="B8" s="690"/>
      <c r="C8" s="691"/>
      <c r="D8" s="691"/>
      <c r="E8" s="691"/>
      <c r="F8" s="2" t="s">
        <v>15</v>
      </c>
      <c r="G8" s="2" t="s">
        <v>35</v>
      </c>
      <c r="H8" s="2" t="s">
        <v>21</v>
      </c>
      <c r="I8" s="2" t="s">
        <v>17</v>
      </c>
      <c r="J8" s="2" t="s">
        <v>32</v>
      </c>
      <c r="K8" s="2" t="s">
        <v>5</v>
      </c>
      <c r="L8" s="696"/>
      <c r="M8" s="24" t="s">
        <v>6</v>
      </c>
      <c r="N8" s="24" t="s">
        <v>24</v>
      </c>
      <c r="O8" s="691"/>
      <c r="P8" s="691"/>
    </row>
    <row r="9" spans="1:16" s="1" customFormat="1" ht="30" customHeight="1">
      <c r="A9" s="24">
        <v>1</v>
      </c>
      <c r="B9" s="24">
        <v>2</v>
      </c>
      <c r="C9" s="25">
        <v>3</v>
      </c>
      <c r="D9" s="25">
        <v>4</v>
      </c>
      <c r="E9" s="25">
        <v>5</v>
      </c>
      <c r="F9" s="2">
        <v>6</v>
      </c>
      <c r="G9" s="2">
        <v>7</v>
      </c>
      <c r="H9" s="2" t="s">
        <v>20</v>
      </c>
      <c r="I9" s="2">
        <v>8</v>
      </c>
      <c r="J9" s="18" t="s">
        <v>22</v>
      </c>
      <c r="K9" s="18" t="s">
        <v>23</v>
      </c>
      <c r="L9" s="22">
        <v>9</v>
      </c>
      <c r="M9" s="24">
        <v>10</v>
      </c>
      <c r="N9" s="24">
        <v>11</v>
      </c>
      <c r="O9" s="15">
        <v>12</v>
      </c>
      <c r="P9" s="15">
        <v>13</v>
      </c>
    </row>
    <row r="10" spans="1:16" ht="54" customHeight="1">
      <c r="A10" s="699">
        <v>1</v>
      </c>
      <c r="B10" s="702"/>
      <c r="C10" s="702"/>
      <c r="D10" s="3" t="s">
        <v>7</v>
      </c>
      <c r="E10" s="3"/>
      <c r="F10" s="4"/>
      <c r="G10" s="4"/>
      <c r="H10" s="5"/>
      <c r="I10" s="4"/>
      <c r="J10" s="4"/>
      <c r="K10" s="6"/>
      <c r="L10" s="21"/>
      <c r="M10" s="705"/>
      <c r="N10" s="705"/>
      <c r="O10" s="710"/>
      <c r="P10" s="713"/>
    </row>
    <row r="11" spans="1:16" ht="87" customHeight="1">
      <c r="A11" s="700"/>
      <c r="B11" s="703"/>
      <c r="C11" s="703"/>
      <c r="D11" s="7" t="s">
        <v>8</v>
      </c>
      <c r="E11" s="7"/>
      <c r="F11" s="8"/>
      <c r="G11" s="9"/>
      <c r="H11" s="10"/>
      <c r="I11" s="8"/>
      <c r="J11" s="10"/>
      <c r="K11" s="11"/>
      <c r="L11" s="16"/>
      <c r="M11" s="706"/>
      <c r="N11" s="708"/>
      <c r="O11" s="711"/>
      <c r="P11" s="714"/>
    </row>
    <row r="12" spans="1:16" ht="64.5" customHeight="1">
      <c r="A12" s="700"/>
      <c r="B12" s="703"/>
      <c r="C12" s="703"/>
      <c r="D12" s="7" t="s">
        <v>9</v>
      </c>
      <c r="E12" s="7"/>
      <c r="F12" s="12"/>
      <c r="G12" s="12"/>
      <c r="H12" s="10"/>
      <c r="I12" s="13"/>
      <c r="J12" s="10"/>
      <c r="K12" s="11"/>
      <c r="L12" s="16"/>
      <c r="M12" s="706"/>
      <c r="N12" s="708"/>
      <c r="O12" s="711"/>
      <c r="P12" s="714"/>
    </row>
    <row r="13" spans="1:16" ht="93" customHeight="1">
      <c r="A13" s="700"/>
      <c r="B13" s="703"/>
      <c r="C13" s="703"/>
      <c r="D13" s="7" t="s">
        <v>10</v>
      </c>
      <c r="E13" s="7"/>
      <c r="F13" s="12"/>
      <c r="G13" s="12"/>
      <c r="H13" s="10"/>
      <c r="I13" s="13"/>
      <c r="J13" s="10"/>
      <c r="K13" s="11"/>
      <c r="L13" s="16"/>
      <c r="M13" s="706"/>
      <c r="N13" s="708"/>
      <c r="O13" s="711"/>
      <c r="P13" s="714"/>
    </row>
    <row r="14" spans="1:16" ht="72.75" customHeight="1">
      <c r="A14" s="700"/>
      <c r="B14" s="703"/>
      <c r="C14" s="703"/>
      <c r="D14" s="14" t="s">
        <v>11</v>
      </c>
      <c r="E14" s="14"/>
      <c r="F14" s="9"/>
      <c r="G14" s="9"/>
      <c r="H14" s="10"/>
      <c r="I14" s="8"/>
      <c r="J14" s="10"/>
      <c r="K14" s="11"/>
      <c r="L14" s="16"/>
      <c r="M14" s="706"/>
      <c r="N14" s="708"/>
      <c r="O14" s="711"/>
      <c r="P14" s="714"/>
    </row>
    <row r="15" spans="1:16" ht="51" customHeight="1">
      <c r="A15" s="701"/>
      <c r="B15" s="704"/>
      <c r="C15" s="704"/>
      <c r="D15" s="14" t="s">
        <v>12</v>
      </c>
      <c r="E15" s="14"/>
      <c r="F15" s="9"/>
      <c r="G15" s="9"/>
      <c r="H15" s="10"/>
      <c r="I15" s="8"/>
      <c r="J15" s="10"/>
      <c r="K15" s="11"/>
      <c r="L15" s="17"/>
      <c r="M15" s="707"/>
      <c r="N15" s="709"/>
      <c r="O15" s="712"/>
      <c r="P15" s="715"/>
    </row>
    <row r="18" ht="18.75">
      <c r="B18" s="23" t="s">
        <v>29</v>
      </c>
    </row>
    <row r="19" ht="18.75">
      <c r="B19" s="23"/>
    </row>
    <row r="20" ht="18.75">
      <c r="B20" s="23" t="s">
        <v>28</v>
      </c>
    </row>
    <row r="21" ht="18.75">
      <c r="B21" s="23"/>
    </row>
    <row r="22" ht="18.75">
      <c r="B22" s="23"/>
    </row>
    <row r="23" ht="18.75">
      <c r="B23" s="23"/>
    </row>
    <row r="24" ht="18.75">
      <c r="B24" s="23"/>
    </row>
    <row r="25" ht="18.75">
      <c r="B25" s="23"/>
    </row>
    <row r="26" ht="18.75">
      <c r="B26" s="23"/>
    </row>
    <row r="27" ht="18.75">
      <c r="B27" s="23"/>
    </row>
    <row r="28" ht="18.75">
      <c r="B28" s="23"/>
    </row>
    <row r="29" ht="18.75">
      <c r="B29" s="23"/>
    </row>
    <row r="30" ht="18.75">
      <c r="B30" s="23"/>
    </row>
    <row r="31" ht="18.75">
      <c r="B31" s="23"/>
    </row>
    <row r="32" ht="18.75">
      <c r="B32" s="23"/>
    </row>
    <row r="33" ht="18.75">
      <c r="B33" s="23"/>
    </row>
    <row r="34" ht="18.75">
      <c r="B34" s="23"/>
    </row>
    <row r="35" ht="18.75">
      <c r="B35" s="23"/>
    </row>
    <row r="36" ht="18.75">
      <c r="B36" s="23"/>
    </row>
    <row r="37" ht="18.75">
      <c r="B37" s="23"/>
    </row>
    <row r="38" ht="18.75">
      <c r="B38" s="23"/>
    </row>
    <row r="39" ht="18.75">
      <c r="B39" s="23"/>
    </row>
    <row r="40" ht="18.75">
      <c r="B40" s="23"/>
    </row>
    <row r="41" ht="18.75">
      <c r="B41" s="23" t="s">
        <v>30</v>
      </c>
    </row>
    <row r="42" ht="18.75">
      <c r="B42" s="23" t="s">
        <v>31</v>
      </c>
    </row>
  </sheetData>
  <sheetProtection/>
  <mergeCells count="18">
    <mergeCell ref="P7:P8"/>
    <mergeCell ref="A10:A15"/>
    <mergeCell ref="B10:B15"/>
    <mergeCell ref="C10:C15"/>
    <mergeCell ref="M10:M15"/>
    <mergeCell ref="N10:N15"/>
    <mergeCell ref="O10:O15"/>
    <mergeCell ref="P10:P15"/>
    <mergeCell ref="A5:O5"/>
    <mergeCell ref="A7:A8"/>
    <mergeCell ref="B7:B8"/>
    <mergeCell ref="C7:C8"/>
    <mergeCell ref="D7:D8"/>
    <mergeCell ref="E7:E8"/>
    <mergeCell ref="F7:K7"/>
    <mergeCell ref="L7:L8"/>
    <mergeCell ref="M7:N7"/>
    <mergeCell ref="O7:O8"/>
  </mergeCells>
  <printOptions/>
  <pageMargins left="0.11811023622047245" right="0.11811023622047245" top="0.1968503937007874" bottom="0.1968503937007874" header="0.31496062992125984" footer="0.31496062992125984"/>
  <pageSetup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2016-03-30T09:45:58Z</cp:lastPrinted>
  <dcterms:created xsi:type="dcterms:W3CDTF">2006-09-16T00:00:00Z</dcterms:created>
  <dcterms:modified xsi:type="dcterms:W3CDTF">2022-05-16T12:15:39Z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